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udroc\Desktop\"/>
    </mc:Choice>
  </mc:AlternateContent>
  <bookViews>
    <workbookView xWindow="720" yWindow="400" windowWidth="20740" windowHeight="9170" activeTab="3"/>
  </bookViews>
  <sheets>
    <sheet name="Industry Pivot" sheetId="6" r:id="rId1"/>
    <sheet name="Sector Pivot" sheetId="7" r:id="rId2"/>
    <sheet name="Raw Data" sheetId="1" r:id="rId3"/>
    <sheet name="Industry Comparison" sheetId="8" r:id="rId4"/>
    <sheet name="Sector Comparison" sheetId="9" r:id="rId5"/>
    <sheet name="SA4 Area &amp; GVP" sheetId="10" r:id="rId6"/>
  </sheets>
  <definedNames>
    <definedName name="_xlnm._FilterDatabase" localSheetId="2" hidden="1">'Raw Data'!$A$2:$BG$101</definedName>
  </definedNames>
  <calcPr calcId="162913"/>
  <pivotCaches>
    <pivotCache cacheId="1" r:id="rId7"/>
  </pivotCaches>
</workbook>
</file>

<file path=xl/calcChain.xml><?xml version="1.0" encoding="utf-8"?>
<calcChain xmlns="http://schemas.openxmlformats.org/spreadsheetml/2006/main">
  <c r="B17" i="8" l="1"/>
  <c r="C17" i="8"/>
  <c r="D17" i="8" l="1"/>
  <c r="C31" i="10" l="1"/>
  <c r="B31" i="10"/>
  <c r="D31" i="10" l="1"/>
  <c r="D3" i="10"/>
  <c r="D4" i="10"/>
  <c r="E4" i="10" s="1"/>
  <c r="D5" i="10"/>
  <c r="D6" i="10"/>
  <c r="D7" i="10"/>
  <c r="D8" i="10"/>
  <c r="E8" i="10" s="1"/>
  <c r="D9" i="10"/>
  <c r="D10" i="10"/>
  <c r="D11" i="10"/>
  <c r="D12" i="10"/>
  <c r="E12" i="10" s="1"/>
  <c r="D13" i="10"/>
  <c r="D14" i="10"/>
  <c r="D15" i="10"/>
  <c r="D16" i="10"/>
  <c r="E16" i="10" s="1"/>
  <c r="D17" i="10"/>
  <c r="D18" i="10"/>
  <c r="D19" i="10"/>
  <c r="D20" i="10"/>
  <c r="E20" i="10" s="1"/>
  <c r="D21" i="10"/>
  <c r="D22" i="10"/>
  <c r="D23" i="10"/>
  <c r="D24" i="10"/>
  <c r="E24" i="10" s="1"/>
  <c r="D25" i="10"/>
  <c r="D26" i="10"/>
  <c r="D27" i="10"/>
  <c r="D28" i="10"/>
  <c r="E28" i="10" s="1"/>
  <c r="D29" i="10"/>
  <c r="D2" i="10"/>
  <c r="E2" i="10" s="1"/>
  <c r="C13" i="8"/>
  <c r="B13" i="8"/>
  <c r="D12" i="8"/>
  <c r="B10" i="9"/>
  <c r="C10" i="9"/>
  <c r="D10" i="9" s="1"/>
  <c r="D7" i="9"/>
  <c r="D3" i="9"/>
  <c r="D6" i="9"/>
  <c r="D9" i="9"/>
  <c r="D4" i="9"/>
  <c r="D5" i="9"/>
  <c r="D2" i="9"/>
  <c r="D8" i="9"/>
  <c r="D2" i="8"/>
  <c r="D10" i="8"/>
  <c r="D3" i="8"/>
  <c r="D9" i="8"/>
  <c r="D8" i="8"/>
  <c r="D4" i="8"/>
  <c r="D11" i="8"/>
  <c r="D6" i="8"/>
  <c r="D7" i="8"/>
  <c r="D5" i="8"/>
  <c r="E27" i="10" l="1"/>
  <c r="E23" i="10"/>
  <c r="E19" i="10"/>
  <c r="E15" i="10"/>
  <c r="E11" i="10"/>
  <c r="E7" i="10"/>
  <c r="E3" i="10"/>
  <c r="E26" i="10"/>
  <c r="E22" i="10"/>
  <c r="E18" i="10"/>
  <c r="E14" i="10"/>
  <c r="E10" i="10"/>
  <c r="E6" i="10"/>
  <c r="E31" i="10"/>
  <c r="E29" i="10"/>
  <c r="E25" i="10"/>
  <c r="E21" i="10"/>
  <c r="E17" i="10"/>
  <c r="E13" i="10"/>
  <c r="E9" i="10"/>
  <c r="E5" i="10"/>
  <c r="D13" i="8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3" i="1"/>
  <c r="BF4" i="1"/>
  <c r="BG4" i="1" s="1"/>
  <c r="BF5" i="1"/>
  <c r="BG5" i="1" s="1"/>
  <c r="BF6" i="1"/>
  <c r="BG6" i="1" s="1"/>
  <c r="BF7" i="1"/>
  <c r="BG7" i="1" s="1"/>
  <c r="BF8" i="1"/>
  <c r="BG8" i="1" s="1"/>
  <c r="BF9" i="1"/>
  <c r="BG9" i="1" s="1"/>
  <c r="BF10" i="1"/>
  <c r="BG10" i="1" s="1"/>
  <c r="BF11" i="1"/>
  <c r="BG11" i="1" s="1"/>
  <c r="BF12" i="1"/>
  <c r="BG12" i="1" s="1"/>
  <c r="BF13" i="1"/>
  <c r="BG13" i="1" s="1"/>
  <c r="BF14" i="1"/>
  <c r="BG14" i="1" s="1"/>
  <c r="BF15" i="1"/>
  <c r="BG15" i="1" s="1"/>
  <c r="BF16" i="1"/>
  <c r="BG16" i="1" s="1"/>
  <c r="BF17" i="1"/>
  <c r="BG17" i="1" s="1"/>
  <c r="BF18" i="1"/>
  <c r="BG18" i="1" s="1"/>
  <c r="BF19" i="1"/>
  <c r="BG19" i="1" s="1"/>
  <c r="BF20" i="1"/>
  <c r="BG20" i="1" s="1"/>
  <c r="BF21" i="1"/>
  <c r="BG21" i="1" s="1"/>
  <c r="BF22" i="1"/>
  <c r="BG22" i="1" s="1"/>
  <c r="BF23" i="1"/>
  <c r="BG23" i="1" s="1"/>
  <c r="BF24" i="1"/>
  <c r="BG24" i="1" s="1"/>
  <c r="BF25" i="1"/>
  <c r="BG25" i="1" s="1"/>
  <c r="BF26" i="1"/>
  <c r="BG26" i="1" s="1"/>
  <c r="BF27" i="1"/>
  <c r="BG27" i="1" s="1"/>
  <c r="BF28" i="1"/>
  <c r="BG28" i="1" s="1"/>
  <c r="BF29" i="1"/>
  <c r="BG29" i="1" s="1"/>
  <c r="BF30" i="1"/>
  <c r="BG30" i="1" s="1"/>
  <c r="BF31" i="1"/>
  <c r="BG31" i="1" s="1"/>
  <c r="BF32" i="1"/>
  <c r="BG32" i="1" s="1"/>
  <c r="BF33" i="1"/>
  <c r="BG33" i="1" s="1"/>
  <c r="BF34" i="1"/>
  <c r="BG34" i="1" s="1"/>
  <c r="BF35" i="1"/>
  <c r="BG35" i="1" s="1"/>
  <c r="BF36" i="1"/>
  <c r="BG36" i="1" s="1"/>
  <c r="BF37" i="1"/>
  <c r="BG37" i="1" s="1"/>
  <c r="BF38" i="1"/>
  <c r="BG38" i="1" s="1"/>
  <c r="BF39" i="1"/>
  <c r="BG39" i="1" s="1"/>
  <c r="BF40" i="1"/>
  <c r="BG40" i="1" s="1"/>
  <c r="BF41" i="1"/>
  <c r="BG41" i="1" s="1"/>
  <c r="BF42" i="1"/>
  <c r="BG42" i="1" s="1"/>
  <c r="BF43" i="1"/>
  <c r="BG43" i="1" s="1"/>
  <c r="BF44" i="1"/>
  <c r="BG44" i="1" s="1"/>
  <c r="BF45" i="1"/>
  <c r="BG45" i="1" s="1"/>
  <c r="BF46" i="1"/>
  <c r="BG46" i="1" s="1"/>
  <c r="BF47" i="1"/>
  <c r="BG47" i="1" s="1"/>
  <c r="BF48" i="1"/>
  <c r="BG48" i="1" s="1"/>
  <c r="BF49" i="1"/>
  <c r="BG49" i="1" s="1"/>
  <c r="BF50" i="1"/>
  <c r="BG50" i="1" s="1"/>
  <c r="BF51" i="1"/>
  <c r="BG51" i="1" s="1"/>
  <c r="BF52" i="1"/>
  <c r="BG52" i="1" s="1"/>
  <c r="BF53" i="1"/>
  <c r="BG53" i="1" s="1"/>
  <c r="BF54" i="1"/>
  <c r="BG54" i="1" s="1"/>
  <c r="BF55" i="1"/>
  <c r="BG55" i="1" s="1"/>
  <c r="BF56" i="1"/>
  <c r="BG56" i="1" s="1"/>
  <c r="BF57" i="1"/>
  <c r="BG57" i="1" s="1"/>
  <c r="BF58" i="1"/>
  <c r="BG58" i="1" s="1"/>
  <c r="BF59" i="1"/>
  <c r="BG59" i="1" s="1"/>
  <c r="BF60" i="1"/>
  <c r="BG60" i="1" s="1"/>
  <c r="BF61" i="1"/>
  <c r="BG61" i="1" s="1"/>
  <c r="BF62" i="1"/>
  <c r="BG62" i="1" s="1"/>
  <c r="BF63" i="1"/>
  <c r="BG63" i="1" s="1"/>
  <c r="BF64" i="1"/>
  <c r="BG64" i="1" s="1"/>
  <c r="BF65" i="1"/>
  <c r="BG65" i="1" s="1"/>
  <c r="BF66" i="1"/>
  <c r="BG66" i="1" s="1"/>
  <c r="BF67" i="1"/>
  <c r="BG67" i="1" s="1"/>
  <c r="BF68" i="1"/>
  <c r="BG68" i="1" s="1"/>
  <c r="BF69" i="1"/>
  <c r="BG69" i="1" s="1"/>
  <c r="BF70" i="1"/>
  <c r="BG70" i="1" s="1"/>
  <c r="BF71" i="1"/>
  <c r="BG71" i="1" s="1"/>
  <c r="BF72" i="1"/>
  <c r="BG72" i="1" s="1"/>
  <c r="BF73" i="1"/>
  <c r="BG73" i="1" s="1"/>
  <c r="BF74" i="1"/>
  <c r="BG74" i="1" s="1"/>
  <c r="BF75" i="1"/>
  <c r="BG75" i="1" s="1"/>
  <c r="BF76" i="1"/>
  <c r="BG76" i="1" s="1"/>
  <c r="BF77" i="1"/>
  <c r="BG77" i="1" s="1"/>
  <c r="BF78" i="1"/>
  <c r="BG78" i="1" s="1"/>
  <c r="BF79" i="1"/>
  <c r="BG79" i="1" s="1"/>
  <c r="BF80" i="1"/>
  <c r="BG80" i="1" s="1"/>
  <c r="BF81" i="1"/>
  <c r="BG81" i="1" s="1"/>
  <c r="BF82" i="1"/>
  <c r="BG82" i="1" s="1"/>
  <c r="BF83" i="1"/>
  <c r="BG83" i="1" s="1"/>
  <c r="BF84" i="1"/>
  <c r="BG84" i="1" s="1"/>
  <c r="BF85" i="1"/>
  <c r="BG85" i="1" s="1"/>
  <c r="BF86" i="1"/>
  <c r="BG86" i="1" s="1"/>
  <c r="BF87" i="1"/>
  <c r="BG87" i="1" s="1"/>
  <c r="BF88" i="1"/>
  <c r="BG88" i="1" s="1"/>
  <c r="BF89" i="1"/>
  <c r="BG89" i="1" s="1"/>
  <c r="BF90" i="1"/>
  <c r="BG90" i="1" s="1"/>
  <c r="BF91" i="1"/>
  <c r="BG91" i="1" s="1"/>
  <c r="BF92" i="1"/>
  <c r="BG92" i="1" s="1"/>
  <c r="BF93" i="1"/>
  <c r="BG93" i="1" s="1"/>
  <c r="BF94" i="1"/>
  <c r="BG94" i="1" s="1"/>
  <c r="BF95" i="1"/>
  <c r="BG95" i="1" s="1"/>
  <c r="BF96" i="1"/>
  <c r="BG96" i="1" s="1"/>
  <c r="BF97" i="1"/>
  <c r="BG97" i="1" s="1"/>
  <c r="BF98" i="1"/>
  <c r="BG98" i="1" s="1"/>
  <c r="BF99" i="1"/>
  <c r="BG99" i="1" s="1"/>
  <c r="BF100" i="1"/>
  <c r="BG100" i="1" s="1"/>
  <c r="BF101" i="1"/>
  <c r="BG101" i="1" s="1"/>
  <c r="BF3" i="1"/>
  <c r="BG3" i="1" s="1"/>
  <c r="BG2" i="1"/>
  <c r="BF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AD2" i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B2" i="1"/>
</calcChain>
</file>

<file path=xl/sharedStrings.xml><?xml version="1.0" encoding="utf-8"?>
<sst xmlns="http://schemas.openxmlformats.org/spreadsheetml/2006/main" count="332" uniqueCount="168">
  <si>
    <t>Commodity description</t>
  </si>
  <si>
    <t>New South Wales</t>
  </si>
  <si>
    <t>Total agriculture</t>
  </si>
  <si>
    <t>Total value of crops</t>
  </si>
  <si>
    <t>Broadacre crops - Total</t>
  </si>
  <si>
    <t>Broadacre crops - Cereal crops - Wheat for grain</t>
  </si>
  <si>
    <t>Broadacre crops - Cereal crops - Oats for grain</t>
  </si>
  <si>
    <t>Broadacre crops - Cereal crops - Barley for grain</t>
  </si>
  <si>
    <t>Broadacre crops - Cereal crops - Sorghum for grain</t>
  </si>
  <si>
    <t>Broadacre crops - Cereal crops - Maize for grain</t>
  </si>
  <si>
    <t>Broadacre crops - Cereal crops - Rice for grain</t>
  </si>
  <si>
    <t>Broadacre crops - Cereal crops - Triticale for grain</t>
  </si>
  <si>
    <t>Broadacre crops - Cereal crops - All other cereals for grain or seed</t>
  </si>
  <si>
    <t>Broadacre crops - Non-cereal crops - Cotton lint (irrigated and non-irrigated)</t>
  </si>
  <si>
    <t>Broadacre crops - Non-cereal crops - Peanuts in shell</t>
  </si>
  <si>
    <t>Broadacre crops - Non-cereal crops - Lentils</t>
  </si>
  <si>
    <t>Broadacre crops - Non-cereal crops - Lupins</t>
  </si>
  <si>
    <t>Broadacre crops - Non-cereal crops - Chickpeas</t>
  </si>
  <si>
    <t>Broadacre crops - Non-cereal crops - Mung beans</t>
  </si>
  <si>
    <t>Broadacre crops - Non-cereal crops - Faba beans</t>
  </si>
  <si>
    <t>Broadacre crops - Non-cereal crops - Other pulses</t>
  </si>
  <si>
    <t>Broadacre crops - Non-cereal crops - Oilseeds - Canola</t>
  </si>
  <si>
    <t>Broadacre crops - Non-cereal crops - Oilseeds - Other oilseeds</t>
  </si>
  <si>
    <t>Broadacre crops - Non-cereal crops - Sugar cane - Cut for crushing</t>
  </si>
  <si>
    <t>Broadacre crops - All other crops n.e.c.</t>
  </si>
  <si>
    <t>Hay - Total</t>
  </si>
  <si>
    <t>Hay - Lucerne cut for hay</t>
  </si>
  <si>
    <t>Hay - Other pasture cut for hay</t>
  </si>
  <si>
    <t>Hay - Cereal cut for hay</t>
  </si>
  <si>
    <t>Hay - Other crops cut for hay</t>
  </si>
  <si>
    <t>Nurseries, cut flowers or cultivated turf - Total</t>
  </si>
  <si>
    <t>Nurseries, cut flowers or cultivated turf - Nurseries</t>
  </si>
  <si>
    <t>Nurseries, cut flowers or cultivated turf - Nurseries - Undercover</t>
  </si>
  <si>
    <t>Nurseries, cut flowers or cultivated turf - Nurseries - Outdoor</t>
  </si>
  <si>
    <t>Nurseries, cut flowers or cultivated turf - Cut flowers</t>
  </si>
  <si>
    <t>Nurseries, cut flowers or cultivated turf - Cut flowers - Undercover</t>
  </si>
  <si>
    <t>Nurseries, cut flowers or cultivated turf - Cut flowers - Outdoor</t>
  </si>
  <si>
    <t>Nurseries, cut flowers or cultivated turf - Cultivated turf</t>
  </si>
  <si>
    <t>Fruit and nuts (excluding grapes) - Total</t>
  </si>
  <si>
    <t>Fruit and nuts - Citrus fruit - Grapefruits</t>
  </si>
  <si>
    <t>Fruit and nuts - Citrus fruit - Lemons</t>
  </si>
  <si>
    <t>Fruit and nuts - Citrus fruit - Limes</t>
  </si>
  <si>
    <t>Fruit and nuts - Citrus fruit - Mandarins</t>
  </si>
  <si>
    <t>Fruit and nuts - Citrus fruit - Oranges</t>
  </si>
  <si>
    <t>Fruit and nuts - Citrus fruit - All other citrus fruit n.e.c.</t>
  </si>
  <si>
    <t>Fruit and nuts - Pome fruit - Apples</t>
  </si>
  <si>
    <t>Fruit and nuts - Pome fruit - Pears (including Nashi)</t>
  </si>
  <si>
    <t>Fruit and nuts - Pome fruit - All other pome fruit n.e.c.</t>
  </si>
  <si>
    <t>Fruit and nuts - Stone fruit - Apricots</t>
  </si>
  <si>
    <t>Fruit and nuts - Stone fruit - Cherries</t>
  </si>
  <si>
    <t>Fruit and nuts - Stone fruit - Nectarines</t>
  </si>
  <si>
    <t>Fruit and nuts - Stone fruit - Peaches</t>
  </si>
  <si>
    <t>Fruit and nuts - Stone fruit - Plums</t>
  </si>
  <si>
    <t>Fruit and nuts - Stone fruit - All other stone fruit n.e.c.</t>
  </si>
  <si>
    <t>Fruit and nuts - Orchard fruit - Avocados</t>
  </si>
  <si>
    <t>Fruit and nuts - Orchard fruit - Mangoes</t>
  </si>
  <si>
    <t>Fruit and nuts - Orchard fruit - All other orchard fruit n.e.c.</t>
  </si>
  <si>
    <t>Fruit and nuts - Other fruit - Blueberries</t>
  </si>
  <si>
    <t>Fruit and nuts - Other fruit - Strawberries</t>
  </si>
  <si>
    <t>Fruit and nuts - Other fruit - All other berries n.e.c.</t>
  </si>
  <si>
    <t>Fruit and nuts - Other fruit - Bananas</t>
  </si>
  <si>
    <t>Fruit and nuts - Other fruit - Pineapples</t>
  </si>
  <si>
    <t>Fruit and nuts - Other fruit - Kiwifruit</t>
  </si>
  <si>
    <t>Fruit and nuts - Other fruit - All other fruit n.e.c.</t>
  </si>
  <si>
    <t>Fruit and nuts - Nuts - Almonds</t>
  </si>
  <si>
    <t>Fruit and nuts - Nuts - Macadamias</t>
  </si>
  <si>
    <t>Fruit and nuts - Nuts - All other nuts n.e.c.</t>
  </si>
  <si>
    <t>Fruit and nuts - Grapes - Total</t>
  </si>
  <si>
    <t>Fruit and nuts - Grapes - Wine production</t>
  </si>
  <si>
    <t>Fruit and nuts - Grapes - All other uses</t>
  </si>
  <si>
    <t>Vegetables for human consumption - Total</t>
  </si>
  <si>
    <t>Vegetables for human consumption - Beans (including french and runner)</t>
  </si>
  <si>
    <t>Vegetables for human consumption - Broccoli</t>
  </si>
  <si>
    <t>Vegetables for human consumption - Brussels sprouts</t>
  </si>
  <si>
    <t>Vegetables for human consumption - Cabbages</t>
  </si>
  <si>
    <t>Vegetables for human consumption - Capsicum - (excluding chillies)</t>
  </si>
  <si>
    <t>Vegetables for human consumption - Carrots</t>
  </si>
  <si>
    <t>Vegetables for human consumption - Cauliflowers</t>
  </si>
  <si>
    <t>Vegetables for human consumption - Lettuces - Total</t>
  </si>
  <si>
    <t>Vegetables for human consumption - Melons</t>
  </si>
  <si>
    <t>Vegetables for human consumption - Mushrooms</t>
  </si>
  <si>
    <t>Vegetables for human consumption - Onions</t>
  </si>
  <si>
    <t>Vegetables for human consumption - Peas - green processing</t>
  </si>
  <si>
    <t>Vegetables for human consumption - Peas - fresh market</t>
  </si>
  <si>
    <t>Vegetables for human consumption - Potatoes - Fresh market and processing</t>
  </si>
  <si>
    <t>Vegetables for human consumption - Pumpkins</t>
  </si>
  <si>
    <t>Vegetables for human consumption - Sweet corn</t>
  </si>
  <si>
    <t>Vegetables for human consumption - Tomatoes - Processing</t>
  </si>
  <si>
    <t>Vegetables for human consumption - Tomatoes - Fresh Market (outdoor and undercover)</t>
  </si>
  <si>
    <t>Vegetables for human consumption - All other vegetables n.e.c.</t>
  </si>
  <si>
    <t>Livestock products - Total</t>
  </si>
  <si>
    <t>Livestock Products - Wool</t>
  </si>
  <si>
    <t>Livestock products - Milk</t>
  </si>
  <si>
    <t>Livestock products - Eggs</t>
  </si>
  <si>
    <t>Livestock slaughtered and other disposals - Total</t>
  </si>
  <si>
    <t>Livestock slaughtered and other disposals - Sheep and lambs</t>
  </si>
  <si>
    <t>Livestock slaughtered and other disposals - Cattle and calves</t>
  </si>
  <si>
    <t>Livestock slaughtered and other disposals - Goats</t>
  </si>
  <si>
    <t>Livestock slaughtered and other disposals - Pigs</t>
  </si>
  <si>
    <t>Livestock slaughtered and other disposals - Poultry</t>
  </si>
  <si>
    <t>Livestock slaughtered and other disposals - Other n.e.c.</t>
  </si>
  <si>
    <t>Capital Region</t>
  </si>
  <si>
    <t>Central Coast</t>
  </si>
  <si>
    <t>Central West</t>
  </si>
  <si>
    <t>Coffs Harbour - Grafton</t>
  </si>
  <si>
    <t>Far West and Orana</t>
  </si>
  <si>
    <t>Hunter Valley excluding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</si>
  <si>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</si>
  <si>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</si>
  <si>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</si>
  <si>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</si>
  <si>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</si>
  <si>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</si>
  <si>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</si>
  <si>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</si>
  <si>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</si>
  <si>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</si>
  <si>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</si>
  <si>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</si>
  <si>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</si>
  <si>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</si>
  <si>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</si>
  <si>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</si>
  <si>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</si>
  <si>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</si>
  <si>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</si>
  <si>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South West</t>
  </si>
  <si>
    <t>Sydney - Sutherland</t>
  </si>
  <si>
    <t>Row Labels</t>
  </si>
  <si>
    <t>Grand Total</t>
  </si>
  <si>
    <t>Urban-Rural Greater Sydney</t>
  </si>
  <si>
    <t>Sum of New South Wales GVP ($)</t>
  </si>
  <si>
    <t>Sum of Urban-Rural Greater Sydney GVP ($)</t>
  </si>
  <si>
    <t>Sum of Urban-Rural Greater Sydney GVP (% of Total)</t>
  </si>
  <si>
    <t>New South Wales GVP ($)</t>
  </si>
  <si>
    <t>Poultry</t>
  </si>
  <si>
    <t>Cattle and calves</t>
  </si>
  <si>
    <t>Eggs</t>
  </si>
  <si>
    <t>Milk</t>
  </si>
  <si>
    <t>All other vegetables n.e.c.</t>
  </si>
  <si>
    <t>Mushrooms</t>
  </si>
  <si>
    <t>Cabbages</t>
  </si>
  <si>
    <t>Cultivated turf</t>
  </si>
  <si>
    <t>Cut flowers</t>
  </si>
  <si>
    <t>Nurseries</t>
  </si>
  <si>
    <t>Total</t>
  </si>
  <si>
    <t>Broadacre crops</t>
  </si>
  <si>
    <t>Hay</t>
  </si>
  <si>
    <t>Nurseries, cut flowers or cultivated turf</t>
  </si>
  <si>
    <t>Fruit and nuts (excluding grapes)</t>
  </si>
  <si>
    <t>Fruit and nuts - Grapes</t>
  </si>
  <si>
    <t>Vegetables for human consumption</t>
  </si>
  <si>
    <t>Livestock products</t>
  </si>
  <si>
    <t>Livestock slaughtered and other disposals</t>
  </si>
  <si>
    <t>Other</t>
  </si>
  <si>
    <t>ABS (2017) 7503.0 value of Agricultural Production 2015-16</t>
  </si>
  <si>
    <t>ABS (2017) 7121.0 Agricultural Commodities 2015-16</t>
  </si>
  <si>
    <t>Sources</t>
  </si>
  <si>
    <t>Aggreagted Urban-Rural Sydney</t>
  </si>
  <si>
    <t>Comparison to State Total</t>
  </si>
  <si>
    <t>GVP Per Hectare 2015-16 ($/ha)</t>
  </si>
  <si>
    <t>GVP 2015-16 ($)</t>
  </si>
  <si>
    <t>Area of Holding 2015-16 (ha)*</t>
  </si>
  <si>
    <t>Source: ABS (2017) 7503.0 value of Agricultural Production 2015-16</t>
  </si>
  <si>
    <t>Urban-Rural Greater Sydney GVP (% of NSW Total)</t>
  </si>
  <si>
    <t>Urban-Rural Sydney GVP ($)</t>
  </si>
  <si>
    <t>Sector description</t>
  </si>
  <si>
    <t>Vegies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</si>
</sst>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Fill="1"/>
    <xf numFmtId="9" fontId="0" fillId="0" borderId="0" xfId="0" applyNumberFormat="1"/>
    <xf numFmtId="165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164" fontId="0" fillId="2" borderId="1" xfId="1" applyNumberFormat="1" applyFont="1" applyFill="1" applyBorder="1"/>
    <xf numFmtId="164" fontId="0" fillId="0" borderId="1" xfId="1" applyNumberFormat="1" applyFont="1" applyFill="1" applyBorder="1"/>
    <xf numFmtId="9" fontId="0" fillId="0" borderId="1" xfId="2" applyFont="1" applyBorder="1"/>
    <xf numFmtId="164" fontId="0" fillId="3" borderId="1" xfId="0" applyNumberFormat="1" applyFill="1" applyBorder="1"/>
    <xf numFmtId="9" fontId="0" fillId="3" borderId="1" xfId="2" applyFont="1" applyFill="1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0" xfId="0" applyFill="1" applyAlignment="1">
      <alignment wrapText="1"/>
    </xf>
    <xf numFmtId="0" fontId="0" fillId="3" borderId="0" xfId="0" applyFill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165" fontId="0" fillId="0" borderId="0" xfId="3" applyNumberFormat="1" applyFont="1"/>
    <xf numFmtId="165" fontId="0" fillId="0" borderId="1" xfId="3" applyNumberFormat="1" applyFont="1" applyBorder="1"/>
    <xf numFmtId="0" fontId="2" fillId="0" borderId="1" xfId="0" applyFont="1" applyBorder="1"/>
    <xf numFmtId="165" fontId="2" fillId="0" borderId="1" xfId="0" applyNumberFormat="1" applyFont="1" applyBorder="1"/>
    <xf numFmtId="9" fontId="2" fillId="0" borderId="1" xfId="2" applyFont="1" applyBorder="1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 applyAlignment="1">
      <alignment wrapText="1"/>
    </xf>
    <xf numFmtId="164" fontId="2" fillId="0" borderId="0" xfId="1" applyNumberFormat="1" applyFont="1" applyAlignment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164" fontId="2" fillId="0" borderId="1" xfId="1" applyNumberFormat="1" applyFont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165" fontId="3" fillId="3" borderId="1" xfId="3" applyNumberFormat="1" applyFont="1" applyFill="1" applyBorder="1"/>
    <xf numFmtId="9" fontId="3" fillId="3" borderId="1" xfId="2" applyFont="1" applyFill="1" applyBorder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6">
    <dxf>
      <fill>
        <patternFill>
          <bgColor theme="6" tint="0.79998168889431442"/>
        </patternFill>
      </fill>
    </dxf>
    <dxf>
      <numFmt numFmtId="165" formatCode="_-&quot;$&quot;* #,##0_-;\-&quot;$&quot;* #,##0_-;_-&quot;$&quot;* &quot;-&quot;??_-;_-@_-"/>
    </dxf>
    <dxf>
      <numFmt numFmtId="165" formatCode="_-&quot;$&quot;* #,##0_-;\-&quot;$&quot;* #,##0_-;_-&quot;$&quot;* &quot;-&quot;??_-;_-@_-"/>
    </dxf>
    <dxf>
      <numFmt numFmtId="164" formatCode="_-* #,##0_-;\-* #,##0_-;_-* &quot;-&quot;??_-;_-@_-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Urban-Rural</a:t>
            </a:r>
            <a:r>
              <a:rPr lang="en-AU" baseline="0"/>
              <a:t> Sydney Industry GVP &amp; State Contibution</a:t>
            </a:r>
            <a:endParaRPr lang="en-AU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'Industry Comparison'!$C$1</c:f>
              <c:strCache>
                <c:ptCount val="1"/>
                <c:pt idx="0">
                  <c:v>Urban-Rural Sydney GVP ($)</c:v>
                </c:pt>
              </c:strCache>
            </c:strRef>
          </c:tx>
          <c:spPr>
            <a:solidFill>
              <a:srgbClr val="00B0F0">
                <a:alpha val="70000"/>
              </a:srgbClr>
            </a:solidFill>
          </c:spPr>
          <c:invertIfNegative val="0"/>
          <c:cat>
            <c:strRef>
              <c:f>'Industry Comparison'!$A$2:$A$12</c:f>
              <c:strCache>
                <c:ptCount val="11"/>
                <c:pt idx="0">
                  <c:v>Poultry</c:v>
                </c:pt>
                <c:pt idx="1">
                  <c:v>Eggs</c:v>
                </c:pt>
                <c:pt idx="2">
                  <c:v>Mushrooms</c:v>
                </c:pt>
                <c:pt idx="3">
                  <c:v>Nurseries</c:v>
                </c:pt>
                <c:pt idx="4">
                  <c:v>Cultivated turf</c:v>
                </c:pt>
                <c:pt idx="5">
                  <c:v>Cut flowers</c:v>
                </c:pt>
                <c:pt idx="6">
                  <c:v>All other vegetables n.e.c.</c:v>
                </c:pt>
                <c:pt idx="7">
                  <c:v>Milk</c:v>
                </c:pt>
                <c:pt idx="8">
                  <c:v>Cattle and calves</c:v>
                </c:pt>
                <c:pt idx="9">
                  <c:v>Cabbages</c:v>
                </c:pt>
                <c:pt idx="10">
                  <c:v>Other</c:v>
                </c:pt>
              </c:strCache>
            </c:strRef>
          </c:cat>
          <c:val>
            <c:numRef>
              <c:f>'Industry Comparison'!$C$2:$C$12</c:f>
              <c:numCache>
                <c:formatCode>_-"$"* #,##0_-;\-"$"* #,##0_-;_-"$"* "-"??_-;_-@_-</c:formatCode>
                <c:ptCount val="11"/>
                <c:pt idx="0">
                  <c:v>317434917.64999998</c:v>
                </c:pt>
                <c:pt idx="1">
                  <c:v>95007529.439999998</c:v>
                </c:pt>
                <c:pt idx="2">
                  <c:v>74316508.670000002</c:v>
                </c:pt>
                <c:pt idx="3">
                  <c:v>60691409.510000005</c:v>
                </c:pt>
                <c:pt idx="4">
                  <c:v>58850707.260000005</c:v>
                </c:pt>
                <c:pt idx="5">
                  <c:v>48619655.359999999</c:v>
                </c:pt>
                <c:pt idx="6">
                  <c:v>45148531.599999994</c:v>
                </c:pt>
                <c:pt idx="7">
                  <c:v>18653133.609999999</c:v>
                </c:pt>
                <c:pt idx="8">
                  <c:v>11894795.74</c:v>
                </c:pt>
                <c:pt idx="9">
                  <c:v>9918090.1699999999</c:v>
                </c:pt>
                <c:pt idx="10">
                  <c:v>40032638.639999986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5-4F09-9A05-9725B7F63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axId val="97782784"/>
        <c:axId val="97800960"/>
      </c:barChart>
      <c:barChart>
        <c:barDir val="col"/>
        <c:grouping val="clustered"/>
        <c:varyColors val="0"/>
        <c:ser>
          <c:idx val="1"/>
          <c:order val="1"/>
          <c:tx>
            <c:strRef>
              <c:f>'Industry Comparison'!$D$1</c:f>
              <c:strCache>
                <c:ptCount val="1"/>
                <c:pt idx="0">
                  <c:v>Urban-Rural Greater Sydney GVP (% of NSW Total)</c:v>
                </c:pt>
              </c:strCache>
            </c:strRef>
          </c:tx>
          <c:spPr>
            <a:solidFill>
              <a:srgbClr val="00B050">
                <a:alpha val="70000"/>
              </a:srgbClr>
            </a:solidFill>
          </c:spPr>
          <c:invertIfNegative val="0"/>
          <c:cat>
            <c:strRef>
              <c:f>'Industry Comparison'!$A$2:$A$12</c:f>
              <c:strCache>
                <c:ptCount val="11"/>
                <c:pt idx="0">
                  <c:v>Poultry</c:v>
                </c:pt>
                <c:pt idx="1">
                  <c:v>Eggs</c:v>
                </c:pt>
                <c:pt idx="2">
                  <c:v>Mushrooms</c:v>
                </c:pt>
                <c:pt idx="3">
                  <c:v>Nurseries</c:v>
                </c:pt>
                <c:pt idx="4">
                  <c:v>Cultivated turf</c:v>
                </c:pt>
                <c:pt idx="5">
                  <c:v>Cut flowers</c:v>
                </c:pt>
                <c:pt idx="6">
                  <c:v>All other vegetables n.e.c.</c:v>
                </c:pt>
                <c:pt idx="7">
                  <c:v>Milk</c:v>
                </c:pt>
                <c:pt idx="8">
                  <c:v>Cattle and calves</c:v>
                </c:pt>
                <c:pt idx="9">
                  <c:v>Cabbages</c:v>
                </c:pt>
                <c:pt idx="10">
                  <c:v>Other</c:v>
                </c:pt>
              </c:strCache>
            </c:strRef>
          </c:cat>
          <c:val>
            <c:numRef>
              <c:f>'Industry Comparison'!$D$2:$D$12</c:f>
              <c:numCache>
                <c:formatCode>0%</c:formatCode>
                <c:ptCount val="11"/>
                <c:pt idx="0">
                  <c:v>0.36278663327369037</c:v>
                </c:pt>
                <c:pt idx="1">
                  <c:v>0.36803311705137276</c:v>
                </c:pt>
                <c:pt idx="2">
                  <c:v>0.94442590488749811</c:v>
                </c:pt>
                <c:pt idx="3">
                  <c:v>0.4131050560794709</c:v>
                </c:pt>
                <c:pt idx="4">
                  <c:v>0.71914913736731279</c:v>
                </c:pt>
                <c:pt idx="5">
                  <c:v>0.68182729022180089</c:v>
                </c:pt>
                <c:pt idx="6">
                  <c:v>0.42948097841164923</c:v>
                </c:pt>
                <c:pt idx="7">
                  <c:v>3.1419063677590432E-2</c:v>
                </c:pt>
                <c:pt idx="8">
                  <c:v>4.6429960098556249E-3</c:v>
                </c:pt>
                <c:pt idx="9">
                  <c:v>0.64504375627351862</c:v>
                </c:pt>
                <c:pt idx="10">
                  <c:v>4.8244346131367816E-3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55-4F09-9A05-9725B7F63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100"/>
        <c:axId val="97805056"/>
        <c:axId val="97802880"/>
      </c:barChart>
      <c:catAx>
        <c:axId val="9778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7800960"/>
        <c:crosses val="autoZero"/>
        <c:auto val="1"/>
        <c:lblAlgn val="ctr"/>
        <c:lblOffset val="100"/>
        <c:noMultiLvlLbl val="0"/>
      </c:catAx>
      <c:valAx>
        <c:axId val="97800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Urban-Rural Sydney</a:t>
                </a:r>
                <a:r>
                  <a:rPr lang="en-AU" baseline="0"/>
                  <a:t> Industry GVP ($)</a:t>
                </a:r>
                <a:endParaRPr lang="en-AU"/>
              </a:p>
            </c:rich>
          </c:tx>
          <c:layout/>
          <c:overlay val="0"/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crossAx val="97782784"/>
        <c:crosses val="autoZero"/>
        <c:crossBetween val="between"/>
      </c:valAx>
      <c:valAx>
        <c:axId val="978028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% Contribution</a:t>
                </a:r>
                <a:r>
                  <a:rPr lang="en-AU" baseline="0"/>
                  <a:t> to NSW Industry GVP</a:t>
                </a:r>
                <a:endParaRPr lang="en-AU"/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97805056"/>
        <c:crosses val="max"/>
        <c:crossBetween val="between"/>
      </c:valAx>
      <c:catAx>
        <c:axId val="97805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802880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Urban-Rural</a:t>
            </a:r>
            <a:r>
              <a:rPr lang="en-AU" baseline="0"/>
              <a:t> Sydney Sector GVP &amp; State Contribution</a:t>
            </a:r>
            <a:endParaRPr lang="en-A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'Sector Comparison'!$C$1</c:f>
              <c:strCache>
                <c:ptCount val="1"/>
                <c:pt idx="0">
                  <c:v>Urban-Rural Sydney GVP ($)</c:v>
                </c:pt>
              </c:strCache>
            </c:strRef>
          </c:tx>
          <c:spPr>
            <a:solidFill>
              <a:srgbClr val="00B0F0">
                <a:alpha val="70000"/>
              </a:srgbClr>
            </a:solidFill>
          </c:spPr>
          <c:invertIfNegative val="0"/>
          <c:cat>
            <c:strRef>
              <c:f>'Sector Comparison'!$A$2:$A$9</c:f>
              <c:strCache>
                <c:ptCount val="8"/>
                <c:pt idx="0">
                  <c:v>Livestock slaughtered and other disposals</c:v>
                </c:pt>
                <c:pt idx="1">
                  <c:v>Nurseries, cut flowers or cultivated turf</c:v>
                </c:pt>
                <c:pt idx="2">
                  <c:v>Vegetables for human consumption</c:v>
                </c:pt>
                <c:pt idx="3">
                  <c:v>Livestock products</c:v>
                </c:pt>
                <c:pt idx="4">
                  <c:v>Fruit and nuts (excluding grapes)</c:v>
                </c:pt>
                <c:pt idx="5">
                  <c:v>Hay</c:v>
                </c:pt>
                <c:pt idx="6">
                  <c:v>Broadacre crops</c:v>
                </c:pt>
                <c:pt idx="7">
                  <c:v>Fruit and nuts - Grapes</c:v>
                </c:pt>
              </c:strCache>
            </c:strRef>
          </c:cat>
          <c:val>
            <c:numRef>
              <c:f>'Sector Comparison'!$C$2:$C$9</c:f>
              <c:numCache>
                <c:formatCode>_-"$"* #,##0_-;\-"$"* #,##0_-;_-"$"* "-"??_-;_-@_-</c:formatCode>
                <c:ptCount val="8"/>
                <c:pt idx="0">
                  <c:v>331193119.25</c:v>
                </c:pt>
                <c:pt idx="1">
                  <c:v>168161772.14000002</c:v>
                </c:pt>
                <c:pt idx="2">
                  <c:v>151413427.96000001</c:v>
                </c:pt>
                <c:pt idx="3">
                  <c:v>114035084.78</c:v>
                </c:pt>
                <c:pt idx="4">
                  <c:v>13341763.24</c:v>
                </c:pt>
                <c:pt idx="5">
                  <c:v>1817086.29</c:v>
                </c:pt>
                <c:pt idx="6">
                  <c:v>592998.34</c:v>
                </c:pt>
                <c:pt idx="7">
                  <c:v>12665.65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1-48C5-8B6E-90C20A762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axId val="97844224"/>
        <c:axId val="99881728"/>
      </c:barChart>
      <c:barChart>
        <c:barDir val="col"/>
        <c:grouping val="clustered"/>
        <c:varyColors val="0"/>
        <c:ser>
          <c:idx val="1"/>
          <c:order val="1"/>
          <c:tx>
            <c:strRef>
              <c:f>'Sector Comparison'!$D$1</c:f>
              <c:strCache>
                <c:ptCount val="1"/>
                <c:pt idx="0">
                  <c:v>Urban-Rural Greater Sydney GVP (% of NSW Total)</c:v>
                </c:pt>
              </c:strCache>
            </c:strRef>
          </c:tx>
          <c:spPr>
            <a:solidFill>
              <a:srgbClr val="00B050">
                <a:alpha val="70000"/>
              </a:srgbClr>
            </a:solidFill>
          </c:spPr>
          <c:invertIfNegative val="0"/>
          <c:cat>
            <c:strRef>
              <c:f>'Sector Comparison'!$A$2:$A$9</c:f>
              <c:strCache>
                <c:ptCount val="8"/>
                <c:pt idx="0">
                  <c:v>Livestock slaughtered and other disposals</c:v>
                </c:pt>
                <c:pt idx="1">
                  <c:v>Nurseries, cut flowers or cultivated turf</c:v>
                </c:pt>
                <c:pt idx="2">
                  <c:v>Vegetables for human consumption</c:v>
                </c:pt>
                <c:pt idx="3">
                  <c:v>Livestock products</c:v>
                </c:pt>
                <c:pt idx="4">
                  <c:v>Fruit and nuts (excluding grapes)</c:v>
                </c:pt>
                <c:pt idx="5">
                  <c:v>Hay</c:v>
                </c:pt>
                <c:pt idx="6">
                  <c:v>Broadacre crops</c:v>
                </c:pt>
                <c:pt idx="7">
                  <c:v>Fruit and nuts - Grapes</c:v>
                </c:pt>
              </c:strCache>
            </c:strRef>
          </c:cat>
          <c:val>
            <c:numRef>
              <c:f>'Sector Comparison'!$D$2:$D$9</c:f>
              <c:numCache>
                <c:formatCode>0%</c:formatCode>
                <c:ptCount val="8"/>
                <c:pt idx="0">
                  <c:v>7.5430843410908888E-2</c:v>
                </c:pt>
                <c:pt idx="1">
                  <c:v>0.56043300069589386</c:v>
                </c:pt>
                <c:pt idx="2">
                  <c:v>0.36057771692488166</c:v>
                </c:pt>
                <c:pt idx="3">
                  <c:v>6.3425638786664934E-2</c:v>
                </c:pt>
                <c:pt idx="4">
                  <c:v>2.173027835746703E-2</c:v>
                </c:pt>
                <c:pt idx="5">
                  <c:v>5.5468779063467229E-3</c:v>
                </c:pt>
                <c:pt idx="6">
                  <c:v>1.1803971883313395E-4</c:v>
                </c:pt>
                <c:pt idx="7">
                  <c:v>5.9750998449131061E-5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01-48C5-8B6E-90C20A762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99885824"/>
        <c:axId val="99883648"/>
      </c:barChart>
      <c:catAx>
        <c:axId val="97844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9881728"/>
        <c:crosses val="autoZero"/>
        <c:auto val="1"/>
        <c:lblAlgn val="ctr"/>
        <c:lblOffset val="100"/>
        <c:noMultiLvlLbl val="0"/>
      </c:catAx>
      <c:valAx>
        <c:axId val="99881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Urban</a:t>
                </a:r>
                <a:r>
                  <a:rPr lang="en-AU" baseline="0"/>
                  <a:t>-Rural Sydney Ag </a:t>
                </a:r>
                <a:r>
                  <a:rPr lang="en-AU"/>
                  <a:t>Sector</a:t>
                </a:r>
                <a:r>
                  <a:rPr lang="en-AU" baseline="0"/>
                  <a:t> GVP ($)</a:t>
                </a:r>
                <a:endParaRPr lang="en-AU"/>
              </a:p>
            </c:rich>
          </c:tx>
          <c:overlay val="0"/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crossAx val="97844224"/>
        <c:crosses val="autoZero"/>
        <c:crossBetween val="between"/>
      </c:valAx>
      <c:valAx>
        <c:axId val="9988364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% Contribution to NSW Ag Sector GVP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9885824"/>
        <c:crosses val="max"/>
        <c:crossBetween val="between"/>
      </c:valAx>
      <c:catAx>
        <c:axId val="99885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88364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0</xdr:row>
      <xdr:rowOff>0</xdr:rowOff>
    </xdr:from>
    <xdr:to>
      <xdr:col>17</xdr:col>
      <xdr:colOff>257175</xdr:colOff>
      <xdr:row>27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0</xdr:row>
      <xdr:rowOff>0</xdr:rowOff>
    </xdr:from>
    <xdr:to>
      <xdr:col>17</xdr:col>
      <xdr:colOff>361950</xdr:colOff>
      <xdr:row>26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hael Rollin" refreshedDate="42999.529714467593" createdVersion="4" refreshedVersion="4" minRefreshableVersion="3" recordCount="99">
  <cacheSource type="worksheet">
    <worksheetSource ref="A2:BG101" sheet="Raw Data"/>
  </cacheSource>
  <cacheFields count="59">
    <cacheField name="Commodity description" numFmtId="0">
      <sharedItems count="99">
        <s v="Total agriculture"/>
        <s v="Total value of crops"/>
        <s v="Broadacre crops - Total"/>
        <s v="Broadacre crops - Cereal crops - Wheat for grain"/>
        <s v="Broadacre crops - Cereal crops - Oats for grain"/>
        <s v="Broadacre crops - Cereal crops - Barley for grain"/>
        <s v="Broadacre crops - Cereal crops - Sorghum for grain"/>
        <s v="Broadacre crops - Cereal crops - Maize for grain"/>
        <s v="Broadacre crops - Cereal crops - Rice for grain"/>
        <s v="Broadacre crops - Cereal crops - Triticale for grain"/>
        <s v="Broadacre crops - Cereal crops - All other cereals for grain or seed"/>
        <s v="Broadacre crops - Non-cereal crops - Cotton lint (irrigated and non-irrigated)"/>
        <s v="Broadacre crops - Non-cereal crops - Peanuts in shell"/>
        <s v="Broadacre crops - Non-cereal crops - Lentils"/>
        <s v="Broadacre crops - Non-cereal crops - Lupins"/>
        <s v="Broadacre crops - Non-cereal crops - Chickpeas"/>
        <s v="Broadacre crops - Non-cereal crops - Mung beans"/>
        <s v="Broadacre crops - Non-cereal crops - Faba beans"/>
        <s v="Broadacre crops - Non-cereal crops - Other pulses"/>
        <s v="Broadacre crops - Non-cereal crops - Oilseeds - Canola"/>
        <s v="Broadacre crops - Non-cereal crops - Oilseeds - Other oilseeds"/>
        <s v="Broadacre crops - Non-cereal crops - Sugar cane - Cut for crushing"/>
        <s v="Broadacre crops - All other crops n.e.c."/>
        <s v="Hay - Total"/>
        <s v="Hay - Lucerne cut for hay"/>
        <s v="Hay - Other pasture cut for hay"/>
        <s v="Hay - Cereal cut for hay"/>
        <s v="Hay - Other crops cut for hay"/>
        <s v="Nurseries, cut flowers or cultivated turf - Total"/>
        <s v="Nurseries, cut flowers or cultivated turf - Nurseries"/>
        <s v="Nurseries, cut flowers or cultivated turf - Nurseries - Undercover"/>
        <s v="Nurseries, cut flowers or cultivated turf - Nurseries - Outdoor"/>
        <s v="Nurseries, cut flowers or cultivated turf - Cut flowers"/>
        <s v="Nurseries, cut flowers or cultivated turf - Cut flowers - Undercover"/>
        <s v="Nurseries, cut flowers or cultivated turf - Cut flowers - Outdoor"/>
        <s v="Nurseries, cut flowers or cultivated turf - Cultivated turf"/>
        <s v="Fruit and nuts (excluding grapes) - Total"/>
        <s v="Fruit and nuts - Citrus fruit - Grapefruits"/>
        <s v="Fruit and nuts - Citrus fruit - Lemons"/>
        <s v="Fruit and nuts - Citrus fruit - Limes"/>
        <s v="Fruit and nuts - Citrus fruit - Mandarins"/>
        <s v="Fruit and nuts - Citrus fruit - Oranges"/>
        <s v="Fruit and nuts - Citrus fruit - All other citrus fruit n.e.c."/>
        <s v="Fruit and nuts - Pome fruit - Apples"/>
        <s v="Fruit and nuts - Pome fruit - Pears (including Nashi)"/>
        <s v="Fruit and nuts - Pome fruit - All other pome fruit n.e.c."/>
        <s v="Fruit and nuts - Stone fruit - Apricots"/>
        <s v="Fruit and nuts - Stone fruit - Cherries"/>
        <s v="Fruit and nuts - Stone fruit - Nectarines"/>
        <s v="Fruit and nuts - Stone fruit - Peaches"/>
        <s v="Fruit and nuts - Stone fruit - Plums"/>
        <s v="Fruit and nuts - Stone fruit - All other stone fruit n.e.c."/>
        <s v="Fruit and nuts - Orchard fruit - Avocados"/>
        <s v="Fruit and nuts - Orchard fruit - Mangoes"/>
        <s v="Fruit and nuts - Orchard fruit - All other orchard fruit n.e.c."/>
        <s v="Fruit and nuts - Other fruit - Blueberries"/>
        <s v="Fruit and nuts - Other fruit - Strawberries"/>
        <s v="Fruit and nuts - Other fruit - All other berries n.e.c."/>
        <s v="Fruit and nuts - Other fruit - Bananas"/>
        <s v="Fruit and nuts - Other fruit - Pineapples"/>
        <s v="Fruit and nuts - Other fruit - Kiwifruit"/>
        <s v="Fruit and nuts - Other fruit - All other fruit n.e.c."/>
        <s v="Fruit and nuts - Nuts - Almonds"/>
        <s v="Fruit and nuts - Nuts - Macadamias"/>
        <s v="Fruit and nuts - Nuts - All other nuts n.e.c."/>
        <s v="Fruit and nuts - Grapes - Total"/>
        <s v="Fruit and nuts - Grapes - Wine production"/>
        <s v="Fruit and nuts - Grapes - All other uses"/>
        <s v="Vegetables for human consumption - Total"/>
        <s v="Vegetables for human consumption - Beans (including french and runner)"/>
        <s v="Vegetables for human consumption - Broccoli"/>
        <s v="Vegetables for human consumption - Brussels sprouts"/>
        <s v="Vegetables for human consumption - Cabbages"/>
        <s v="Vegetables for human consumption - Capsicum - (excluding chillies)"/>
        <s v="Vegetables for human consumption - Carrots"/>
        <s v="Vegetables for human consumption - Cauliflowers"/>
        <s v="Vegetables for human consumption - Lettuces - Total"/>
        <s v="Vegetables for human consumption - Melons"/>
        <s v="Vegetables for human consumption - Mushrooms"/>
        <s v="Vegetables for human consumption - Onions"/>
        <s v="Vegetables for human consumption - Peas - green processing"/>
        <s v="Vegetables for human consumption - Peas - fresh market"/>
        <s v="Vegetables for human consumption - Potatoes - Fresh market and processing"/>
        <s v="Vegetables for human consumption - Pumpkins"/>
        <s v="Vegetables for human consumption - Sweet corn"/>
        <s v="Vegetables for human consumption - Tomatoes - Processing"/>
        <s v="Vegetables for human consumption - Tomatoes - Fresh Market (outdoor and undercover)"/>
        <s v="Vegetables for human consumption - All other vegetables n.e.c."/>
        <s v="Livestock products - Total"/>
        <s v="Livestock Products - Wool"/>
        <s v="Livestock products - Milk"/>
        <s v="Livestock products - Eggs"/>
        <s v="Livestock slaughtered and other disposals - Total"/>
        <s v="Livestock slaughtered and other disposals - Sheep and lambs"/>
        <s v="Livestock slaughtered and other disposals - Cattle and calves"/>
        <s v="Livestock slaughtered and other disposals - Goats"/>
        <s v="Livestock slaughtered and other disposals - Pigs"/>
        <s v="Livestock slaughtered and other disposals - Poultry"/>
        <s v="Livestock slaughtered and other disposals - Other n.e.c."/>
      </sharedItems>
    </cacheField>
    <cacheField name="New South Wales GVP ($)" numFmtId="164">
      <sharedItems containsSemiMixedTypes="0" containsString="0" containsNumber="1" minValue="0" maxValue="13085845904"/>
    </cacheField>
    <cacheField name="Capital Region GVP ($)" numFmtId="164">
      <sharedItems containsSemiMixedTypes="0" containsString="0" containsNumber="1" minValue="0" maxValue="859535330.58000004"/>
    </cacheField>
    <cacheField name="Central Coast GVP ($)" numFmtId="164">
      <sharedItems containsSemiMixedTypes="0" containsString="0" containsNumber="1" minValue="0" maxValue="161449034.69"/>
    </cacheField>
    <cacheField name="Central West GVP ($)" numFmtId="164">
      <sharedItems containsSemiMixedTypes="0" containsString="0" containsNumber="1" minValue="0" maxValue="1686203128.8"/>
    </cacheField>
    <cacheField name="Coffs Harbour - Grafton GVP ($)" numFmtId="164">
      <sharedItems containsSemiMixedTypes="0" containsString="0" containsNumber="1" minValue="0" maxValue="250485747.37"/>
    </cacheField>
    <cacheField name="Far West and Orana GVP ($)" numFmtId="164">
      <sharedItems containsSemiMixedTypes="0" containsString="0" containsNumber="1" minValue="0" maxValue="1548697120"/>
    </cacheField>
    <cacheField name="Hunter Valley excluding Newcastle GVP ($)" numFmtId="164">
      <sharedItems containsSemiMixedTypes="0" containsString="0" containsNumber="1" minValue="0" maxValue="362092068.49000001"/>
    </cacheField>
    <cacheField name="Illawarra GVP ($)" numFmtId="164">
      <sharedItems containsSemiMixedTypes="0" containsString="0" containsNumber="1" minValue="0" maxValue="23900488.760000002"/>
    </cacheField>
    <cacheField name="Mid North Coast GVP ($)" numFmtId="164">
      <sharedItems containsSemiMixedTypes="0" containsString="0" containsNumber="1" minValue="0" maxValue="305467041.87"/>
    </cacheField>
    <cacheField name="Murray GVP ($)" numFmtId="164">
      <sharedItems containsSemiMixedTypes="0" containsString="0" containsNumber="1" minValue="0" maxValue="1569705691.9000001"/>
    </cacheField>
    <cacheField name="New England and North West GVP ($)" numFmtId="164">
      <sharedItems containsSemiMixedTypes="0" containsString="0" containsNumber="1" minValue="0" maxValue="2804945844.1999998"/>
    </cacheField>
    <cacheField name="Newcastle and Lake Macquarie GVP ($)" numFmtId="164">
      <sharedItems containsSemiMixedTypes="0" containsString="0" containsNumber="1" minValue="0" maxValue="18658548.620000001"/>
    </cacheField>
    <cacheField name="Richmond - Tweed GVP ($)" numFmtId="164">
      <sharedItems containsSemiMixedTypes="0" containsString="0" containsNumber="1" minValue="0" maxValue="405960882.61000001"/>
    </cacheField>
    <cacheField name="Riverina GVP ($)" numFmtId="164">
      <sharedItems containsSemiMixedTypes="0" containsString="0" containsNumber="1" minValue="0" maxValue="2324778966.4000001"/>
    </cacheField>
    <cacheField name="Southern Highlands and Shoalhaven GVP ($)" numFmtId="164">
      <sharedItems containsSemiMixedTypes="0" containsString="0" containsNumber="1" minValue="0" maxValue="119014470.88"/>
    </cacheField>
    <cacheField name="Sydney - Baulkham Hills and Hawkesbury GVP ($)" numFmtId="164">
      <sharedItems containsSemiMixedTypes="0" containsString="0" containsNumber="1" minValue="0" maxValue="184160152.16"/>
    </cacheField>
    <cacheField name="Sydney - Blacktown GVP ($)" numFmtId="164">
      <sharedItems containsSemiMixedTypes="0" containsString="0" containsNumber="1" minValue="0" maxValue="27057802.649999999"/>
    </cacheField>
    <cacheField name="Sydney - City and Inner South GVP ($)" numFmtId="164">
      <sharedItems containsSemiMixedTypes="0" containsString="0" containsNumber="1" minValue="0" maxValue="13630639.68"/>
    </cacheField>
    <cacheField name="Sydney - Eastern Suburbs GVP ($)" numFmtId="164">
      <sharedItems containsSemiMixedTypes="0" containsString="0" containsNumber="1" minValue="0" maxValue="939981.94"/>
    </cacheField>
    <cacheField name="Sydney - Inner South West GVP ($)" numFmtId="164">
      <sharedItems containsSemiMixedTypes="0" containsString="0" containsNumber="1" minValue="0" maxValue="1555788.61"/>
    </cacheField>
    <cacheField name="Sydney - Inner West GVP ($)" numFmtId="164">
      <sharedItems containsSemiMixedTypes="0" containsString="0" containsNumber="1" minValue="0" maxValue="999634.39"/>
    </cacheField>
    <cacheField name="Sydney - North Sydney and Hornsby GVP ($)" numFmtId="164">
      <sharedItems containsSemiMixedTypes="0" containsString="0" containsNumber="1" minValue="0" maxValue="1565358.98"/>
    </cacheField>
    <cacheField name="Sydney - Northern Beaches GVP ($)" numFmtId="164">
      <sharedItems containsSemiMixedTypes="0" containsString="0" containsNumber="1" minValue="0" maxValue="8271209.29"/>
    </cacheField>
    <cacheField name="Sydney - Outer South West GVP ($)" numFmtId="164">
      <sharedItems containsSemiMixedTypes="0" containsString="0" containsNumber="1" minValue="0" maxValue="95926584.060000002"/>
    </cacheField>
    <cacheField name="Sydney - Outer West and Blue Mountains GVP ($)" numFmtId="164">
      <sharedItems containsSemiMixedTypes="0" containsString="0" containsNumber="1" minValue="0" maxValue="149346840.25"/>
    </cacheField>
    <cacheField name="Sydney - Parramatta GVP ($)" numFmtId="164">
      <sharedItems containsSemiMixedTypes="0" containsString="0" containsNumber="1" minValue="0" maxValue="2427.54"/>
    </cacheField>
    <cacheField name="Sydney - South West GVP ($)" numFmtId="164">
      <sharedItems containsSemiMixedTypes="0" containsString="0" containsNumber="1" minValue="0" maxValue="161062144.84999999"/>
    </cacheField>
    <cacheField name="Sydney - Sutherland GVP ($)" numFmtId="164">
      <sharedItems containsSemiMixedTypes="0" containsString="0" containsNumber="1" minValue="0" maxValue="432974.67"/>
    </cacheField>
    <cacheField name="New South Wales GVP (% of Total)" numFmtId="9">
      <sharedItems containsSemiMixedTypes="0" containsString="0" containsNumber="1" containsInteger="1" minValue="0" maxValue="1"/>
    </cacheField>
    <cacheField name="Capital Region GVP (% of Total)" numFmtId="9">
      <sharedItems containsSemiMixedTypes="0" containsString="0" containsNumber="1" minValue="0" maxValue="0.39874166145306184"/>
    </cacheField>
    <cacheField name="Central Coast GVP (% of Total)" numFmtId="9">
      <sharedItems containsSemiMixedTypes="0" containsString="0" containsNumber="1" minValue="0" maxValue="0.80989755392758356"/>
    </cacheField>
    <cacheField name="Central West GVP (% of Total)" numFmtId="9">
      <sharedItems containsSemiMixedTypes="0" containsString="0" containsNumber="1" minValue="0" maxValue="0.90668575537027463"/>
    </cacheField>
    <cacheField name="Coffs Harbour - Grafton GVP (% of Total)" numFmtId="9">
      <sharedItems containsSemiMixedTypes="0" containsString="0" containsNumber="1" minValue="0" maxValue="0.81231005074986395"/>
    </cacheField>
    <cacheField name="Far West and Orana GVP (% of Total)" numFmtId="9">
      <sharedItems containsSemiMixedTypes="0" containsString="0" containsNumber="1" minValue="0" maxValue="0.72588800284860044"/>
    </cacheField>
    <cacheField name="Hunter Valley excluding Newcastle GVP (% of Total)" numFmtId="9">
      <sharedItems containsSemiMixedTypes="0" containsString="0" containsNumber="1" minValue="0" maxValue="0.19149878237768431"/>
    </cacheField>
    <cacheField name="Illawarra GVP (% of Total)" numFmtId="9">
      <sharedItems containsSemiMixedTypes="0" containsString="0" containsNumber="1" minValue="0" maxValue="3.7363858495582908E-2"/>
    </cacheField>
    <cacheField name="Mid North Coast GVP (% of Total)" numFmtId="9">
      <sharedItems containsSemiMixedTypes="0" containsString="0" containsNumber="1" minValue="0" maxValue="0.41940393419297933"/>
    </cacheField>
    <cacheField name="Murray GVP (% of Total)" numFmtId="9">
      <sharedItems containsSemiMixedTypes="0" containsString="0" containsNumber="1" minValue="0" maxValue="0.9815850860539681"/>
    </cacheField>
    <cacheField name="New England and North West GVP (% of Total)" numFmtId="9">
      <sharedItems containsSemiMixedTypes="0" containsString="0" containsNumber="1" minValue="0" maxValue="1"/>
    </cacheField>
    <cacheField name="Newcastle and Lake Macquarie GVP (% of Total)" numFmtId="9">
      <sharedItems containsSemiMixedTypes="0" containsString="0" containsNumber="1" minValue="0" maxValue="9.3075246248253446E-2"/>
    </cacheField>
    <cacheField name="Richmond - Tweed GVP (% of Total)" numFmtId="9">
      <sharedItems containsSemiMixedTypes="0" containsString="0" containsNumber="1" minValue="0" maxValue="1"/>
    </cacheField>
    <cacheField name="Riverina GVP (% of Total)" numFmtId="9">
      <sharedItems containsSemiMixedTypes="0" containsString="0" containsNumber="1" minValue="0" maxValue="0.93683251476531293"/>
    </cacheField>
    <cacheField name="Southern Highlands and Shoalhaven GVP (% of Total)" numFmtId="9">
      <sharedItems containsSemiMixedTypes="0" containsString="0" containsNumber="1" minValue="0" maxValue="0.11013214398270413"/>
    </cacheField>
    <cacheField name="Sydney - Baulkham Hills and Hawkesbury GVP (% of Total)" numFmtId="9">
      <sharedItems containsSemiMixedTypes="0" containsString="0" containsNumber="1" minValue="0" maxValue="0.6008665075817391"/>
    </cacheField>
    <cacheField name="Sydney - Blacktown GVP (% of Total)" numFmtId="9">
      <sharedItems containsSemiMixedTypes="0" containsString="0" containsNumber="1" minValue="0" maxValue="0.80850121762231575"/>
    </cacheField>
    <cacheField name="Sydney - City and Inner South GVP (% of Total)" numFmtId="9">
      <sharedItems containsSemiMixedTypes="0" containsString="0" containsNumber="1" minValue="0" maxValue="5.5773537074634741E-2"/>
    </cacheField>
    <cacheField name="Sydney - Eastern Suburbs GVP (% of Total)" numFmtId="9">
      <sharedItems containsSemiMixedTypes="0" containsString="0" containsNumber="1" minValue="0" maxValue="1.0145962192449661E-3"/>
    </cacheField>
    <cacheField name="Sydney - Inner South West GVP (% of Total)" numFmtId="9">
      <sharedItems containsSemiMixedTypes="0" containsString="0" containsNumber="1" minValue="0" maxValue="5.501523866240172E-3"/>
    </cacheField>
    <cacheField name="Sydney - Inner West GVP (% of Total)" numFmtId="9">
      <sharedItems containsSemiMixedTypes="0" containsString="0" containsNumber="1" minValue="0" maxValue="2.7037045336954051E-2"/>
    </cacheField>
    <cacheField name="Sydney - North Sydney and Hornsby GVP (% of Total)" numFmtId="9">
      <sharedItems containsSemiMixedTypes="0" containsString="0" containsNumber="1" minValue="0" maxValue="9.5159827475380619E-3"/>
    </cacheField>
    <cacheField name="Sydney - Northern Beaches GVP (% of Total)" numFmtId="9">
      <sharedItems containsSemiMixedTypes="0" containsString="0" containsNumber="1" minValue="0" maxValue="1.1182954418632454E-2"/>
    </cacheField>
    <cacheField name="Sydney - Outer South West GVP (% of Total)" numFmtId="9">
      <sharedItems containsSemiMixedTypes="0" containsString="0" containsNumber="1" minValue="0" maxValue="0.3291739354561089"/>
    </cacheField>
    <cacheField name="Sydney - Outer West and Blue Mountains GVP (% of Total)" numFmtId="9">
      <sharedItems containsSemiMixedTypes="0" containsString="0" containsNumber="1" minValue="0" maxValue="0.38029049637875467"/>
    </cacheField>
    <cacheField name="Sydney - Parramatta GVP (% of Total)" numFmtId="9">
      <sharedItems containsSemiMixedTypes="0" containsString="0" containsNumber="1" minValue="0" maxValue="9.4756217594072977E-7"/>
    </cacheField>
    <cacheField name="Sydney - South West GVP (% of Total)" numFmtId="9">
      <sharedItems containsSemiMixedTypes="0" containsString="0" containsNumber="1" minValue="0" maxValue="0.41269121126005015"/>
    </cacheField>
    <cacheField name="Sydney - Sutherland GVP (% of Total)" numFmtId="9">
      <sharedItems containsSemiMixedTypes="0" containsString="0" containsNumber="1" minValue="0" maxValue="1.5918715933970222E-4"/>
    </cacheField>
    <cacheField name="Urban-Rural Greater Sydney GVP ($)" numFmtId="164">
      <sharedItems containsSemiMixedTypes="0" containsString="0" containsNumber="1" minValue="0" maxValue="780567917.63999999"/>
    </cacheField>
    <cacheField name="Urban-Rural Greater Sydney GVP (% of Total)" numFmtId="9">
      <sharedItems containsSemiMixedTypes="0" containsString="0" containsNumber="1" minValue="0" maxValue="0.944425904887498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">
  <r>
    <x v="0"/>
    <n v="13085845904"/>
    <n v="859535330.58000004"/>
    <n v="161449034.69"/>
    <n v="1686203128.8"/>
    <n v="250485747.37"/>
    <n v="1548697120"/>
    <n v="362092068.49000001"/>
    <n v="23900488.760000002"/>
    <n v="305467041.87"/>
    <n v="1569705691.9000001"/>
    <n v="2804945844.1999998"/>
    <n v="18658548.620000001"/>
    <n v="405960882.61000001"/>
    <n v="2324778966.4000001"/>
    <n v="119014470.88"/>
    <n v="184160152.16"/>
    <n v="27057802.649999999"/>
    <n v="13630639.68"/>
    <n v="939981.94"/>
    <n v="1555788.61"/>
    <n v="999634.39"/>
    <n v="1565358.98"/>
    <n v="8271209.29"/>
    <n v="95926584.060000002"/>
    <n v="149346840.25"/>
    <n v="2427.54"/>
    <n v="161062144.84999999"/>
    <n v="432974.67"/>
    <n v="1"/>
    <n v="6.5684353681504271E-2"/>
    <n v="1.2337684233363106E-2"/>
    <n v="0.12885702163775076"/>
    <n v="1.9141731394944295E-2"/>
    <n v="0.11834902621974204"/>
    <n v="2.7670512945542021E-2"/>
    <n v="1.8264381940103886E-3"/>
    <n v="2.3343316443656635E-2"/>
    <n v="0.11995446862324599"/>
    <n v="0.21434960068898576"/>
    <n v="1.4258572779232081E-3"/>
    <n v="3.1022899519694665E-2"/>
    <n v="0.17765599438163765"/>
    <n v="9.0949008381353766E-3"/>
    <n v="1.4073232522454439E-2"/>
    <n v="2.0677152129484526E-3"/>
    <n v="1.0416322933952226E-3"/>
    <n v="7.1831958506608432E-5"/>
    <n v="1.1889094686071738E-4"/>
    <n v="7.6390505996592694E-5"/>
    <n v="1.1962229965748801E-4"/>
    <n v="6.3207295505991767E-4"/>
    <n v="7.3305604210636291E-3"/>
    <n v="1.1412853349002725E-2"/>
    <n v="1.8550883281133278E-7"/>
    <n v="1.2308118713270765E-2"/>
    <n v="3.3087251154902489E-5"/>
    <n v="780567917.63999999"/>
    <n v="5.9649786751760608E-2"/>
  </r>
  <r>
    <x v="1"/>
    <n v="6897226723.3000002"/>
    <n v="163959870.25999999"/>
    <n v="52549078.560000002"/>
    <n v="916203078.87"/>
    <n v="161276946.88"/>
    <n v="777964669.30999994"/>
    <n v="31458027.41"/>
    <n v="1473239.2"/>
    <n v="49163047.799999997"/>
    <n v="888415552.95000005"/>
    <n v="1729392194.9000001"/>
    <n v="5375931.54"/>
    <n v="198890145.21000001"/>
    <n v="1610046951.8"/>
    <n v="17354503.989999998"/>
    <n v="143886279"/>
    <n v="4270819.18"/>
    <n v="5383263.8200000003"/>
    <n v="387660.07"/>
    <n v="578339.29"/>
    <n v="398966.57"/>
    <n v="1313453.67"/>
    <n v="3830452.79"/>
    <n v="26039695.809999999"/>
    <n v="60160507.75"/>
    <n v="0"/>
    <n v="47119879.630000003"/>
    <n v="334167.05"/>
    <n v="1"/>
    <n v="2.3771854520327103E-2"/>
    <n v="7.6188706951564045E-3"/>
    <n v="0.13283644508522691"/>
    <n v="2.3382868702166791E-2"/>
    <n v="0.11279383736682216"/>
    <n v="4.5609675703032143E-3"/>
    <n v="2.1359877804555104E-4"/>
    <n v="7.1279442843192172E-3"/>
    <n v="0.12880764814483794"/>
    <n v="0.25073732737504778"/>
    <n v="7.7943378631286579E-4"/>
    <n v="2.8836248711111005E-2"/>
    <n v="0.23343396069045963"/>
    <n v="2.5161568100079334E-3"/>
    <n v="2.0861468641291403E-2"/>
    <n v="6.1920817617499061E-4"/>
    <n v="7.8049686286437749E-4"/>
    <n v="5.620520907199101E-5"/>
    <n v="8.3850990144527504E-5"/>
    <n v="5.7844491127459004E-5"/>
    <n v="1.9043214362707999E-4"/>
    <n v="5.5536129863037291E-4"/>
    <n v="3.7753863769670634E-3"/>
    <n v="8.7224199179603036E-3"/>
    <n v="0"/>
    <n v="6.8317138931827583E-3"/>
    <n v="4.8449480263005868E-5"/>
    <n v="335339713.60000002"/>
    <n v="4.8619499844360002E-2"/>
  </r>
  <r>
    <x v="2"/>
    <n v="5023718675.8999996"/>
    <n v="111702609.59999999"/>
    <n v="0"/>
    <n v="712961311.00999999"/>
    <n v="43512456.490000002"/>
    <n v="731454031.66999996"/>
    <n v="6956130.4299999997"/>
    <n v="0"/>
    <n v="3169652.83"/>
    <n v="598988292.59000003"/>
    <n v="1629714501.4000001"/>
    <n v="0"/>
    <n v="43701104.159999996"/>
    <n v="1134511521.3"/>
    <n v="1248305.8999999999"/>
    <n v="19292.419999999998"/>
    <n v="0"/>
    <n v="2299288.7000000002"/>
    <n v="387660.07"/>
    <n v="0"/>
    <n v="383403.6"/>
    <n v="0"/>
    <n v="1801240.72"/>
    <n v="0"/>
    <n v="49837.19"/>
    <n v="0"/>
    <n v="523868.73"/>
    <n v="334167.05"/>
    <n v="1"/>
    <n v="2.2235044755962267E-2"/>
    <n v="0"/>
    <n v="0.14191903587879012"/>
    <n v="8.6614038916509872E-3"/>
    <n v="0.14560011793235214"/>
    <n v="1.3846576368557915E-3"/>
    <n v="0"/>
    <n v="6.3093756527522044E-4"/>
    <n v="0.11923205323249739"/>
    <n v="0.32440401354839732"/>
    <n v="0"/>
    <n v="8.6989552917532634E-3"/>
    <n v="0.22583102169763758"/>
    <n v="2.4848244508364432E-4"/>
    <n v="3.8402667913214226E-6"/>
    <n v="0"/>
    <n v="4.5768659599317279E-4"/>
    <n v="7.7165959125000298E-5"/>
    <n v="0"/>
    <n v="7.6318684372052976E-5"/>
    <n v="0"/>
    <n v="3.5854729060386879E-4"/>
    <n v="0"/>
    <n v="9.9203783522117042E-6"/>
    <n v="0"/>
    <n v="1.0427907368960083E-4"/>
    <n v="6.6517866854901852E-5"/>
    <n v="592998.34"/>
    <n v="1.1803971883313395E-4"/>
  </r>
  <r>
    <x v="3"/>
    <n v="1863582975.0999999"/>
    <n v="54064390.07"/>
    <n v="0"/>
    <n v="367127440.88999999"/>
    <n v="1074022.02"/>
    <n v="299539842.88999999"/>
    <n v="2026735.5"/>
    <n v="0"/>
    <n v="629238.31999999995"/>
    <n v="272621607.61000001"/>
    <n v="390456433.11000001"/>
    <n v="0"/>
    <n v="238614.95"/>
    <n v="474500300.94"/>
    <n v="97203.78"/>
    <n v="0"/>
    <n v="0"/>
    <n v="665702.24"/>
    <n v="0"/>
    <n v="0"/>
    <n v="244784.29"/>
    <n v="0"/>
    <n v="0"/>
    <n v="0"/>
    <n v="0"/>
    <n v="0"/>
    <n v="0"/>
    <n v="296658.48"/>
    <n v="1"/>
    <n v="2.9010991617960506E-2"/>
    <n v="0"/>
    <n v="0.19700085576833515"/>
    <n v="5.7632100869689908E-4"/>
    <n v="0.16073330079328862"/>
    <n v="1.0875477652886613E-3"/>
    <n v="0"/>
    <n v="3.3764974696993836E-4"/>
    <n v="0.14628895587295818"/>
    <n v="0.20951921021335157"/>
    <n v="0"/>
    <n v="1.2804095829819218E-4"/>
    <n v="0.25461721172599694"/>
    <n v="5.2159620096756915E-5"/>
    <n v="0"/>
    <n v="0"/>
    <n v="3.5721631335695067E-4"/>
    <n v="0"/>
    <n v="0"/>
    <n v="1.3135143069595002E-4"/>
    <n v="0"/>
    <n v="0"/>
    <n v="0"/>
    <n v="0"/>
    <n v="0"/>
    <n v="0"/>
    <n v="1.5918715933970222E-4"/>
    <n v="0"/>
    <n v="0"/>
  </r>
  <r>
    <x v="4"/>
    <n v="109933959.81999999"/>
    <n v="4739254.9000000004"/>
    <n v="0"/>
    <n v="43922860.950000003"/>
    <n v="34975.82"/>
    <n v="20974812.68"/>
    <n v="516963.93"/>
    <n v="0"/>
    <n v="17267.8"/>
    <n v="11421693.27"/>
    <n v="8535839.6600000001"/>
    <n v="0"/>
    <n v="10518.8"/>
    <n v="19588731.100000001"/>
    <n v="725.51"/>
    <n v="11965.98"/>
    <n v="0"/>
    <n v="16885.3"/>
    <n v="111538.58"/>
    <n v="0"/>
    <n v="11494.46"/>
    <n v="0"/>
    <n v="14368.07"/>
    <n v="0"/>
    <n v="4063.02"/>
    <n v="0"/>
    <n v="0"/>
    <n v="0"/>
    <n v="1"/>
    <n v="4.3110017211786089E-2"/>
    <n v="0"/>
    <n v="0.39953860501265448"/>
    <n v="3.1815300801742738E-4"/>
    <n v="0.19079466176187085"/>
    <n v="4.7024953057858481E-3"/>
    <n v="0"/>
    <n v="1.5707430195613235E-4"/>
    <n v="0.10389595070259701"/>
    <n v="7.7645157819986918E-2"/>
    <n v="0"/>
    <n v="9.5682899235349306E-5"/>
    <n v="0.17818635053329787"/>
    <n v="6.5995075697074079E-6"/>
    <n v="1.0884698431305902E-4"/>
    <n v="0"/>
    <n v="1.5359494034097461E-4"/>
    <n v="1.0145962192449661E-3"/>
    <n v="0"/>
    <n v="1.0455786381951869E-4"/>
    <n v="0"/>
    <n v="1.306972842925472E-4"/>
    <n v="0"/>
    <n v="3.695873419508014E-5"/>
    <n v="0"/>
    <n v="0"/>
    <n v="0"/>
    <n v="16029"/>
    <n v="1.4580571850813915E-4"/>
  </r>
  <r>
    <x v="5"/>
    <n v="690173195.87"/>
    <n v="4571724.6900000004"/>
    <n v="0"/>
    <n v="144988236.30000001"/>
    <n v="839659.21"/>
    <n v="67309746.209999993"/>
    <n v="1633482.95"/>
    <n v="0"/>
    <n v="0"/>
    <n v="96881500.890000001"/>
    <n v="227197313.22"/>
    <n v="0"/>
    <n v="112904.18"/>
    <n v="145428506.28999999"/>
    <n v="0"/>
    <n v="0"/>
    <n v="0"/>
    <n v="531285.55000000005"/>
    <n v="276121.49"/>
    <n v="0"/>
    <n v="45083.91"/>
    <n v="0"/>
    <n v="320122.43"/>
    <n v="0"/>
    <n v="0"/>
    <n v="0"/>
    <n v="0"/>
    <n v="37508.57"/>
    <n v="1"/>
    <n v="6.6240252698267985E-3"/>
    <n v="0"/>
    <n v="0.21007514804633151"/>
    <n v="1.2165920308475106E-3"/>
    <n v="9.7525877001282957E-2"/>
    <n v="2.3667725141671256E-3"/>
    <n v="0"/>
    <n v="0"/>
    <n v="0.14037273755303656"/>
    <n v="0.3291888392356439"/>
    <n v="0"/>
    <n v="1.6358818435085453E-4"/>
    <n v="0.21071306037418569"/>
    <n v="0"/>
    <n v="0"/>
    <n v="0"/>
    <n v="7.6978583517762719E-4"/>
    <n v="4.0007565007205788E-4"/>
    <n v="0"/>
    <n v="6.5322603470813355E-5"/>
    <n v="0"/>
    <n v="4.6382912566818633E-4"/>
    <n v="0"/>
    <n v="0"/>
    <n v="0"/>
    <n v="0"/>
    <n v="5.4346604916637558E-5"/>
    <n v="0"/>
    <n v="0"/>
  </r>
  <r>
    <x v="6"/>
    <n v="177291579.53"/>
    <n v="36.299999999999997"/>
    <n v="0"/>
    <n v="1009367.24"/>
    <n v="12530.06"/>
    <n v="14665116.51"/>
    <n v="349641.41"/>
    <n v="0"/>
    <n v="0"/>
    <n v="549371.22"/>
    <n v="158241006.53999999"/>
    <n v="0"/>
    <n v="38353.360000000001"/>
    <n v="497289.07"/>
    <n v="0"/>
    <n v="0"/>
    <n v="0"/>
    <n v="458799.47"/>
    <n v="0"/>
    <n v="0"/>
    <n v="0"/>
    <n v="0"/>
    <n v="1466750.21"/>
    <n v="0"/>
    <n v="3318.15"/>
    <n v="0"/>
    <n v="0"/>
    <n v="0"/>
    <n v="1"/>
    <n v="2.0474745668255256E-7"/>
    <n v="0"/>
    <n v="5.6932610261346463E-3"/>
    <n v="7.0674873748754401E-5"/>
    <n v="8.2717501580600872E-2"/>
    <n v="1.9721264310854436E-3"/>
    <n v="0"/>
    <n v="0"/>
    <n v="3.0986876052228941E-3"/>
    <n v="0.8925466565276079"/>
    <n v="0"/>
    <n v="2.1632928141130427E-4"/>
    <n v="2.8049221024388942E-3"/>
    <n v="0"/>
    <n v="0"/>
    <n v="0"/>
    <n v="2.5878243694160627E-3"/>
    <n v="0"/>
    <n v="0"/>
    <n v="0"/>
    <n v="0"/>
    <n v="8.2730957323994461E-3"/>
    <n v="0"/>
    <n v="1.8715778881300601E-5"/>
    <n v="0"/>
    <n v="0"/>
    <n v="0"/>
    <n v="3318.15"/>
    <n v="1.8715778881300601E-5"/>
  </r>
  <r>
    <x v="7"/>
    <n v="54638244.109999999"/>
    <n v="106904.44"/>
    <n v="0"/>
    <n v="737173.42"/>
    <n v="1258689.74"/>
    <n v="595727.23"/>
    <n v="486982.39"/>
    <n v="0"/>
    <n v="1924525.3"/>
    <n v="15386669.119999999"/>
    <n v="8127695.6699999999"/>
    <n v="0"/>
    <n v="1874438.62"/>
    <n v="22480098.390000001"/>
    <n v="1135971.77"/>
    <n v="0"/>
    <n v="0"/>
    <n v="0"/>
    <n v="0"/>
    <n v="0"/>
    <n v="0"/>
    <n v="0"/>
    <n v="0"/>
    <n v="0"/>
    <n v="0"/>
    <n v="0"/>
    <n v="523368.01"/>
    <n v="0"/>
    <n v="1"/>
    <n v="1.9565863021654851E-3"/>
    <n v="0"/>
    <n v="1.3491894404876768E-2"/>
    <n v="2.3036789715752088E-2"/>
    <n v="1.0903118130968063E-2"/>
    <n v="8.9128484623258886E-3"/>
    <n v="0"/>
    <n v="3.5223044432494299E-2"/>
    <n v="0.28160987547518757"/>
    <n v="0.14875470107781982"/>
    <n v="0"/>
    <n v="3.4306348063204629E-2"/>
    <n v="0.41143522739753724"/>
    <n v="2.0790781045470899E-2"/>
    <n v="0"/>
    <n v="0"/>
    <n v="0"/>
    <n v="0"/>
    <n v="0"/>
    <n v="0"/>
    <n v="0"/>
    <n v="0"/>
    <n v="0"/>
    <n v="0"/>
    <n v="0"/>
    <n v="9.5787853091752664E-3"/>
    <n v="0"/>
    <n v="523368.01"/>
    <n v="9.5787853091752664E-3"/>
  </r>
  <r>
    <x v="8"/>
    <n v="109904952.36"/>
    <n v="0"/>
    <n v="0"/>
    <n v="0"/>
    <n v="0"/>
    <n v="0"/>
    <n v="0"/>
    <n v="0"/>
    <n v="0"/>
    <n v="32612766.149999999"/>
    <n v="0"/>
    <n v="0"/>
    <n v="365140.54"/>
    <n v="76927045.680000007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.29673609286663449"/>
    <n v="0"/>
    <n v="0"/>
    <n v="3.3223301785706718E-3"/>
    <n v="0.69994157704578264"/>
    <n v="0"/>
    <n v="0"/>
    <n v="0"/>
    <n v="0"/>
    <n v="0"/>
    <n v="0"/>
    <n v="0"/>
    <n v="0"/>
    <n v="0"/>
    <n v="0"/>
    <n v="0"/>
    <n v="0"/>
    <n v="0"/>
    <n v="0"/>
    <n v="0"/>
    <n v="0"/>
  </r>
  <r>
    <x v="9"/>
    <n v="14202592.65"/>
    <n v="2588503.9500000002"/>
    <n v="0"/>
    <n v="2085170.95"/>
    <n v="153216.38"/>
    <n v="883341.15"/>
    <n v="396.76"/>
    <n v="0"/>
    <n v="35243.49"/>
    <n v="3312946.96"/>
    <n v="1414323.5"/>
    <n v="0"/>
    <n v="86836.49"/>
    <n v="3600157"/>
    <n v="0"/>
    <n v="0"/>
    <n v="0"/>
    <n v="0"/>
    <n v="0"/>
    <n v="0"/>
    <n v="0"/>
    <n v="0"/>
    <n v="0"/>
    <n v="0"/>
    <n v="42456.01"/>
    <n v="0"/>
    <n v="0"/>
    <n v="0"/>
    <n v="1"/>
    <n v="0.18225573413175375"/>
    <n v="0"/>
    <n v="0.14681621879791082"/>
    <n v="1.0787916247108587E-2"/>
    <n v="6.2195767474891285E-2"/>
    <n v="2.7935744534643115E-5"/>
    <n v="0"/>
    <n v="2.4814828439087841E-3"/>
    <n v="0.23326353445756257"/>
    <n v="9.9582064687323127E-2"/>
    <n v="0"/>
    <n v="6.1141294508647338E-3"/>
    <n v="0.25348590139279958"/>
    <n v="0"/>
    <n v="0"/>
    <n v="0"/>
    <n v="0"/>
    <n v="0"/>
    <n v="0"/>
    <n v="0"/>
    <n v="0"/>
    <n v="0"/>
    <n v="0"/>
    <n v="2.9893140672453212E-3"/>
    <n v="0"/>
    <n v="0"/>
    <n v="0"/>
    <n v="42456.01"/>
    <n v="2.9893140672453212E-3"/>
  </r>
  <r>
    <x v="10"/>
    <n v="3034390"/>
    <n v="1.82"/>
    <n v="0"/>
    <n v="551489.36"/>
    <n v="0"/>
    <n v="131277.98000000001"/>
    <n v="0"/>
    <n v="0"/>
    <n v="0"/>
    <n v="1618208.3"/>
    <n v="196654.42"/>
    <n v="0"/>
    <n v="64617.599999999999"/>
    <n v="269581.87"/>
    <n v="0"/>
    <n v="0"/>
    <n v="0"/>
    <n v="120517.7"/>
    <n v="0"/>
    <n v="0"/>
    <n v="82040.94"/>
    <n v="0"/>
    <n v="0"/>
    <n v="0"/>
    <n v="0"/>
    <n v="0"/>
    <n v="0"/>
    <n v="0"/>
    <n v="1"/>
    <n v="5.9979106179495719E-7"/>
    <n v="0"/>
    <n v="0.18174636747418757"/>
    <n v="0"/>
    <n v="4.3263384073899534E-2"/>
    <n v="0"/>
    <n v="0"/>
    <n v="0"/>
    <n v="0.53328949146286408"/>
    <n v="6.4808551306852452E-2"/>
    <n v="0"/>
    <n v="2.1295087315737263E-2"/>
    <n v="8.8842195630752796E-2"/>
    <n v="0"/>
    <n v="0"/>
    <n v="0"/>
    <n v="3.9717274312135224E-2"/>
    <n v="0"/>
    <n v="0"/>
    <n v="2.7037045336954051E-2"/>
    <n v="0"/>
    <n v="0"/>
    <n v="0"/>
    <n v="0"/>
    <n v="0"/>
    <n v="0"/>
    <n v="0"/>
    <n v="0"/>
    <n v="0"/>
  </r>
  <r>
    <x v="11"/>
    <n v="874138753.69000006"/>
    <n v="0"/>
    <n v="0"/>
    <n v="12035331.560000001"/>
    <n v="0"/>
    <n v="191589847.36000001"/>
    <n v="0"/>
    <n v="0"/>
    <n v="0"/>
    <n v="40003241.759999998"/>
    <n v="442107323.57999998"/>
    <n v="0"/>
    <n v="0"/>
    <n v="188403009.43000001"/>
    <n v="0"/>
    <n v="0"/>
    <n v="0"/>
    <n v="0"/>
    <n v="0"/>
    <n v="0"/>
    <n v="0"/>
    <n v="0"/>
    <n v="0"/>
    <n v="0"/>
    <n v="0"/>
    <n v="0"/>
    <n v="0"/>
    <n v="0"/>
    <n v="1"/>
    <n v="0"/>
    <n v="0"/>
    <n v="1.376821644069123E-2"/>
    <n v="0"/>
    <n v="0.21917555599868122"/>
    <n v="0"/>
    <n v="0"/>
    <n v="0"/>
    <n v="4.5763034290762651E-2"/>
    <n v="0.50576332614671671"/>
    <n v="0"/>
    <n v="0"/>
    <n v="0.21552986712314812"/>
    <n v="0"/>
    <n v="0"/>
    <n v="0"/>
    <n v="0"/>
    <n v="0"/>
    <n v="0"/>
    <n v="0"/>
    <n v="0"/>
    <n v="0"/>
    <n v="0"/>
    <n v="0"/>
    <n v="0"/>
    <n v="0"/>
    <n v="0"/>
    <n v="0"/>
    <n v="0"/>
  </r>
  <r>
    <x v="12"/>
    <n v="334605.84999999998"/>
    <n v="0"/>
    <n v="0"/>
    <n v="0"/>
    <n v="0"/>
    <n v="0"/>
    <n v="0"/>
    <n v="0"/>
    <n v="0"/>
    <n v="0"/>
    <n v="334605.84999999998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"/>
    <n v="3618607.03"/>
    <n v="0"/>
    <n v="0"/>
    <n v="995127.69"/>
    <n v="1485.18"/>
    <n v="0"/>
    <n v="0"/>
    <n v="0"/>
    <n v="0"/>
    <n v="1305484.3799999999"/>
    <n v="437427.98"/>
    <n v="0"/>
    <n v="0"/>
    <n v="879081.79"/>
    <n v="0"/>
    <n v="0"/>
    <n v="0"/>
    <n v="0"/>
    <n v="0"/>
    <n v="0"/>
    <n v="0"/>
    <n v="0"/>
    <n v="0"/>
    <n v="0"/>
    <n v="0"/>
    <n v="0"/>
    <n v="0"/>
    <n v="0"/>
    <n v="1"/>
    <n v="0"/>
    <n v="0"/>
    <n v="0.27500297262176049"/>
    <n v="4.1042865049648682E-4"/>
    <n v="0"/>
    <n v="0"/>
    <n v="0"/>
    <n v="0"/>
    <n v="0.36076986784608106"/>
    <n v="0.12088297413162324"/>
    <n v="0"/>
    <n v="0"/>
    <n v="0.2429337539865444"/>
    <n v="0"/>
    <n v="0"/>
    <n v="0"/>
    <n v="0"/>
    <n v="0"/>
    <n v="0"/>
    <n v="0"/>
    <n v="0"/>
    <n v="0"/>
    <n v="0"/>
    <n v="0"/>
    <n v="0"/>
    <n v="0"/>
    <n v="0"/>
    <n v="0"/>
    <n v="0"/>
  </r>
  <r>
    <x v="14"/>
    <n v="46820557.93"/>
    <n v="879994.52"/>
    <n v="0"/>
    <n v="10438137.699999999"/>
    <n v="0"/>
    <n v="11298331.75"/>
    <n v="0"/>
    <n v="0"/>
    <n v="0"/>
    <n v="4708766.9400000004"/>
    <n v="866249.87"/>
    <n v="0"/>
    <n v="0"/>
    <n v="18629077.149999999"/>
    <n v="0"/>
    <n v="0"/>
    <n v="0"/>
    <n v="0"/>
    <n v="0"/>
    <n v="0"/>
    <n v="0"/>
    <n v="0"/>
    <n v="0"/>
    <n v="0"/>
    <n v="0"/>
    <n v="0"/>
    <n v="0"/>
    <n v="0"/>
    <n v="1"/>
    <n v="1.8795045571982572E-2"/>
    <n v="0"/>
    <n v="0.22293919939197954"/>
    <n v="0"/>
    <n v="0.24131134376680846"/>
    <n v="0"/>
    <n v="0"/>
    <n v="0"/>
    <n v="0.10057050039941719"/>
    <n v="1.8501485422175105E-2"/>
    <n v="0"/>
    <n v="0"/>
    <n v="0.39788242544763708"/>
    <n v="0"/>
    <n v="0"/>
    <n v="0"/>
    <n v="0"/>
    <n v="0"/>
    <n v="0"/>
    <n v="0"/>
    <n v="0"/>
    <n v="0"/>
    <n v="0"/>
    <n v="0"/>
    <n v="0"/>
    <n v="0"/>
    <n v="0"/>
    <n v="0"/>
    <n v="0"/>
  </r>
  <r>
    <x v="15"/>
    <n v="381819688.35000002"/>
    <n v="0"/>
    <n v="0"/>
    <n v="3463894.32"/>
    <n v="1300954.56"/>
    <n v="75350508.329999998"/>
    <n v="0"/>
    <n v="0"/>
    <n v="0"/>
    <n v="1482900.81"/>
    <n v="298631202.04000002"/>
    <n v="0"/>
    <n v="0"/>
    <n v="1590228.3"/>
    <n v="0"/>
    <n v="0"/>
    <n v="0"/>
    <n v="0"/>
    <n v="0"/>
    <n v="0"/>
    <n v="0"/>
    <n v="0"/>
    <n v="0"/>
    <n v="0"/>
    <n v="0"/>
    <n v="0"/>
    <n v="0"/>
    <n v="0"/>
    <n v="1"/>
    <n v="0"/>
    <n v="0"/>
    <n v="9.0720683759627808E-3"/>
    <n v="3.4072484989497529E-3"/>
    <n v="0.19734579077265646"/>
    <n v="0"/>
    <n v="0"/>
    <n v="0"/>
    <n v="3.8837725115963102E-3"/>
    <n v="0.78212625265739522"/>
    <n v="0"/>
    <n v="0"/>
    <n v="4.1648672096298404E-3"/>
    <n v="0"/>
    <n v="0"/>
    <n v="0"/>
    <n v="0"/>
    <n v="0"/>
    <n v="0"/>
    <n v="0"/>
    <n v="0"/>
    <n v="0"/>
    <n v="0"/>
    <n v="0"/>
    <n v="0"/>
    <n v="0"/>
    <n v="0"/>
    <n v="0"/>
    <n v="0"/>
  </r>
  <r>
    <x v="16"/>
    <n v="23490124.170000002"/>
    <n v="0"/>
    <n v="0"/>
    <n v="723009.51"/>
    <n v="0"/>
    <n v="3191723.06"/>
    <n v="0"/>
    <n v="0"/>
    <n v="0"/>
    <n v="0"/>
    <n v="19175867.899999999"/>
    <n v="0"/>
    <n v="0"/>
    <n v="1311.53"/>
    <n v="0"/>
    <n v="0"/>
    <n v="0"/>
    <n v="398212.17"/>
    <n v="0"/>
    <n v="0"/>
    <n v="0"/>
    <n v="0"/>
    <n v="0"/>
    <n v="0"/>
    <n v="0"/>
    <n v="0"/>
    <n v="0"/>
    <n v="0"/>
    <n v="1"/>
    <n v="0"/>
    <n v="0"/>
    <n v="3.0779297068313453E-2"/>
    <n v="0"/>
    <n v="0.13587510380537932"/>
    <n v="0"/>
    <n v="0"/>
    <n v="0"/>
    <n v="0"/>
    <n v="0.81633744297061317"/>
    <n v="0"/>
    <n v="0"/>
    <n v="5.5833251050881946E-5"/>
    <n v="0"/>
    <n v="0"/>
    <n v="0"/>
    <n v="1.6952322904643033E-2"/>
    <n v="0"/>
    <n v="0"/>
    <n v="0"/>
    <n v="0"/>
    <n v="0"/>
    <n v="0"/>
    <n v="0"/>
    <n v="0"/>
    <n v="0"/>
    <n v="0"/>
    <n v="0"/>
    <n v="0"/>
  </r>
  <r>
    <x v="17"/>
    <n v="62050325.719999999"/>
    <n v="3928.48"/>
    <n v="0"/>
    <n v="2440037.77"/>
    <n v="0"/>
    <n v="10522295.84"/>
    <n v="26031.08"/>
    <n v="0"/>
    <n v="0"/>
    <n v="9009610.4199999999"/>
    <n v="34725683.82"/>
    <n v="0"/>
    <n v="8303.68"/>
    <n v="5310941.43"/>
    <n v="0"/>
    <n v="3493.2"/>
    <n v="0"/>
    <n v="0"/>
    <n v="0"/>
    <n v="0"/>
    <n v="0"/>
    <n v="0"/>
    <n v="0"/>
    <n v="0"/>
    <n v="0"/>
    <n v="0"/>
    <n v="0"/>
    <n v="0"/>
    <n v="1"/>
    <n v="6.3311190624963572E-5"/>
    <n v="0"/>
    <n v="3.9323528791945235E-2"/>
    <n v="0"/>
    <n v="0.16957680266629871"/>
    <n v="4.1951560604958581E-4"/>
    <n v="0"/>
    <n v="0"/>
    <n v="0.14519843877460956"/>
    <n v="0.55963741393878375"/>
    <n v="0"/>
    <n v="1.3382169881702275E-4"/>
    <n v="8.5590871093335491E-2"/>
    <n v="0"/>
    <n v="5.6296239535678616E-5"/>
    <n v="0"/>
    <n v="0"/>
    <n v="0"/>
    <n v="0"/>
    <n v="0"/>
    <n v="0"/>
    <n v="0"/>
    <n v="0"/>
    <n v="0"/>
    <n v="0"/>
    <n v="0"/>
    <n v="0"/>
    <n v="3493.2"/>
    <n v="5.6296239535678616E-5"/>
  </r>
  <r>
    <x v="18"/>
    <n v="13741265.07"/>
    <n v="0"/>
    <n v="0"/>
    <n v="900084.83"/>
    <n v="52313.19"/>
    <n v="1080062.1299999999"/>
    <n v="0"/>
    <n v="0"/>
    <n v="0"/>
    <n v="1607267.16"/>
    <n v="2440362.94"/>
    <n v="0"/>
    <n v="8839.8799999999992"/>
    <n v="7652334.9500000002"/>
    <n v="0"/>
    <n v="0"/>
    <n v="0"/>
    <n v="0"/>
    <n v="0"/>
    <n v="0"/>
    <n v="0"/>
    <n v="0"/>
    <n v="0"/>
    <n v="0"/>
    <n v="0"/>
    <n v="0"/>
    <n v="0"/>
    <n v="0"/>
    <n v="1"/>
    <n v="0"/>
    <n v="0"/>
    <n v="6.5502326417170256E-2"/>
    <n v="3.8070141092184026E-3"/>
    <n v="7.8599905066819284E-2"/>
    <n v="0"/>
    <n v="0"/>
    <n v="0"/>
    <n v="0.11696646209882042"/>
    <n v="0.17759376065947616"/>
    <n v="0"/>
    <n v="6.4330903704778032E-4"/>
    <n v="0.55688722333918272"/>
    <n v="0"/>
    <n v="0"/>
    <n v="0"/>
    <n v="0"/>
    <n v="0"/>
    <n v="0"/>
    <n v="0"/>
    <n v="0"/>
    <n v="0"/>
    <n v="0"/>
    <n v="0"/>
    <n v="0"/>
    <n v="0"/>
    <n v="0"/>
    <n v="0"/>
    <n v="0"/>
  </r>
  <r>
    <x v="19"/>
    <n v="485757698.50999999"/>
    <n v="44184978.890000001"/>
    <n v="0"/>
    <n v="119426507.43000001"/>
    <n v="203015.42"/>
    <n v="31755613.649999999"/>
    <n v="1914439.87"/>
    <n v="0"/>
    <n v="113594.09"/>
    <n v="105503124.26000001"/>
    <n v="22079912.329999998"/>
    <n v="0"/>
    <n v="247253.87"/>
    <n v="160206751.31"/>
    <n v="14404.84"/>
    <n v="0"/>
    <n v="0"/>
    <n v="107886.28"/>
    <n v="0"/>
    <n v="0"/>
    <n v="0"/>
    <n v="0"/>
    <n v="0"/>
    <n v="0"/>
    <n v="0"/>
    <n v="0"/>
    <n v="216.29"/>
    <n v="0"/>
    <n v="1"/>
    <n v="9.0960944161115317E-2"/>
    <n v="0"/>
    <n v="0.24585612908724996"/>
    <n v="4.179355687469782E-4"/>
    <n v="6.5373361549196873E-2"/>
    <n v="3.9411415935811231E-3"/>
    <n v="0"/>
    <n v="2.338492840122461E-4"/>
    <n v="0.21719290210657996"/>
    <n v="4.5454580334449303E-2"/>
    <n v="0"/>
    <n v="5.090065906488355E-4"/>
    <n v="0.32980795116868727"/>
    <n v="2.9654373042743361E-5"/>
    <n v="0"/>
    <n v="0"/>
    <n v="2.2209896071833231E-4"/>
    <n v="0"/>
    <n v="0"/>
    <n v="0"/>
    <n v="0"/>
    <n v="0"/>
    <n v="0"/>
    <n v="0"/>
    <n v="0"/>
    <n v="4.4526314387490321E-7"/>
    <n v="0"/>
    <n v="216.29"/>
    <n v="4.4526314387490321E-7"/>
  </r>
  <r>
    <x v="20"/>
    <n v="25783982.989999998"/>
    <n v="0"/>
    <n v="0"/>
    <n v="226627.62"/>
    <n v="869074.62"/>
    <n v="1148902.08"/>
    <n v="0"/>
    <n v="0"/>
    <n v="449783.83"/>
    <n v="77711.649999999994"/>
    <n v="10352075.689999999"/>
    <n v="0"/>
    <n v="6336447.0999999996"/>
    <n v="6323360.4000000004"/>
    <n v="0"/>
    <n v="0"/>
    <n v="0"/>
    <n v="0"/>
    <n v="0"/>
    <n v="0"/>
    <n v="0"/>
    <n v="0"/>
    <n v="0"/>
    <n v="0"/>
    <n v="0"/>
    <n v="0"/>
    <n v="0"/>
    <n v="0"/>
    <n v="1"/>
    <n v="0"/>
    <n v="0"/>
    <n v="8.7894729099028159E-3"/>
    <n v="3.3705987951398349E-2"/>
    <n v="4.4558751083786693E-2"/>
    <n v="0"/>
    <n v="0"/>
    <n v="1.7444311461671504E-2"/>
    <n v="3.0139505610959913E-3"/>
    <n v="0.4014924960978653"/>
    <n v="0"/>
    <n v="0.24575129073182808"/>
    <n v="0.24524373920245132"/>
    <n v="0"/>
    <n v="0"/>
    <n v="0"/>
    <n v="0"/>
    <n v="0"/>
    <n v="0"/>
    <n v="0"/>
    <n v="0"/>
    <n v="0"/>
    <n v="0"/>
    <n v="0"/>
    <n v="0"/>
    <n v="0"/>
    <n v="0"/>
    <n v="0"/>
    <n v="0"/>
  </r>
  <r>
    <x v="21"/>
    <n v="74410958.989999995"/>
    <n v="0"/>
    <n v="0"/>
    <n v="0"/>
    <n v="37650549.039999999"/>
    <n v="0"/>
    <n v="0"/>
    <n v="0"/>
    <n v="0"/>
    <n v="0"/>
    <n v="2526118.54"/>
    <n v="0"/>
    <n v="34230415.439999998"/>
    <n v="3875.98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.50598123651463511"/>
    <n v="0"/>
    <n v="0"/>
    <n v="0"/>
    <n v="0"/>
    <n v="0"/>
    <n v="3.3948205671418402E-2"/>
    <n v="0"/>
    <n v="0.46001846911555305"/>
    <n v="5.2088832782290691E-5"/>
    <n v="0"/>
    <n v="0"/>
    <n v="0"/>
    <n v="0"/>
    <n v="0"/>
    <n v="0"/>
    <n v="0"/>
    <n v="0"/>
    <n v="0"/>
    <n v="0"/>
    <n v="0"/>
    <n v="0"/>
    <n v="0"/>
    <n v="0"/>
    <n v="0"/>
    <n v="0"/>
  </r>
  <r>
    <x v="22"/>
    <n v="8990218.1400000006"/>
    <n v="562891.54"/>
    <n v="0"/>
    <n v="1890813.49"/>
    <n v="61971.27"/>
    <n v="1416882.83"/>
    <n v="1456.54"/>
    <n v="0"/>
    <n v="0"/>
    <n v="885421.7"/>
    <n v="1868404.71"/>
    <n v="0"/>
    <n v="78419.66"/>
    <n v="2219838.7200000002"/>
    <n v="0"/>
    <n v="3833.25"/>
    <n v="0"/>
    <n v="0"/>
    <n v="0"/>
    <n v="0"/>
    <n v="0"/>
    <n v="0"/>
    <n v="0"/>
    <n v="0"/>
    <n v="0"/>
    <n v="0"/>
    <n v="284.43"/>
    <n v="0"/>
    <n v="1"/>
    <n v="6.2611555274230526E-2"/>
    <n v="0"/>
    <n v="0.21031897786631459"/>
    <n v="6.8931886896350649E-3"/>
    <n v="0.15760271974891146"/>
    <n v="1.6201386632872067E-4"/>
    <n v="0"/>
    <n v="0"/>
    <n v="9.84872320350616E-2"/>
    <n v="0.20782640431014057"/>
    <n v="0"/>
    <n v="8.7227761083003043E-3"/>
    <n v="0.24691711429373617"/>
    <n v="0"/>
    <n v="4.26380087813976E-4"/>
    <n v="0"/>
    <n v="0"/>
    <n v="0"/>
    <n v="0"/>
    <n v="0"/>
    <n v="0"/>
    <n v="0"/>
    <n v="0"/>
    <n v="0"/>
    <n v="0"/>
    <n v="3.163771952701472E-5"/>
    <n v="0"/>
    <n v="4117.68"/>
    <n v="4.5801780734099073E-4"/>
  </r>
  <r>
    <x v="23"/>
    <n v="327587215.85000002"/>
    <n v="21238234.27"/>
    <n v="3055.86"/>
    <n v="77504028.560000002"/>
    <n v="1931537.86"/>
    <n v="37337049.170000002"/>
    <n v="16194418.390000001"/>
    <n v="212999.21"/>
    <n v="4715225.7699999996"/>
    <n v="62836078.109999999"/>
    <n v="42023393.880000003"/>
    <n v="53733.42"/>
    <n v="1826618.75"/>
    <n v="53286978.329999998"/>
    <n v="2631589.5"/>
    <n v="55083.83"/>
    <n v="30885.9"/>
    <n v="3083975.12"/>
    <n v="0"/>
    <n v="0"/>
    <n v="15562.96"/>
    <n v="0"/>
    <n v="878706.27"/>
    <n v="1107857.73"/>
    <n v="105137.03"/>
    <n v="0"/>
    <n v="515065.94"/>
    <n v="0"/>
    <n v="1"/>
    <n v="6.4832304932573567E-2"/>
    <n v="9.3283860057568852E-6"/>
    <n v="0.23659051638782075"/>
    <n v="5.8962553071193052E-3"/>
    <n v="0.11397590431946644"/>
    <n v="4.9435440720663887E-2"/>
    <n v="6.5020611212597166E-4"/>
    <n v="1.439380275498623E-2"/>
    <n v="0.19181480555325522"/>
    <n v="0.12828154411020187"/>
    <n v="1.6402782953717023E-4"/>
    <n v="5.575976905143931E-3"/>
    <n v="0.16266501179459869"/>
    <n v="8.0332484684169942E-3"/>
    <n v="1.6815012105119058E-4"/>
    <n v="9.4282983296095551E-5"/>
    <n v="9.4142108445774385E-3"/>
    <n v="0"/>
    <n v="0"/>
    <n v="4.7507836835507564E-5"/>
    <n v="0"/>
    <n v="2.6823582468564759E-3"/>
    <n v="3.3818710755406296E-3"/>
    <n v="3.2094362940018249E-4"/>
    <n v="0"/>
    <n v="1.5723017110528673E-3"/>
    <n v="0"/>
    <n v="1817086.29"/>
    <n v="5.5468779063467229E-3"/>
  </r>
  <r>
    <x v="24"/>
    <n v="112712123.05"/>
    <n v="10654726.619999999"/>
    <n v="3055.86"/>
    <n v="33934416.119999997"/>
    <n v="359990.93"/>
    <n v="7602253.0499999998"/>
    <n v="12772431.85"/>
    <n v="0"/>
    <n v="888552.8"/>
    <n v="14562119.039999999"/>
    <n v="16827063.010000002"/>
    <n v="11961.14"/>
    <n v="78759.839999999997"/>
    <n v="13872421.300000001"/>
    <n v="26759.81"/>
    <n v="22557.279999999999"/>
    <n v="0"/>
    <n v="0"/>
    <n v="0"/>
    <n v="0"/>
    <n v="0"/>
    <n v="0"/>
    <n v="55718.25"/>
    <n v="468469.74"/>
    <n v="91866.13"/>
    <n v="0"/>
    <n v="479000.3"/>
    <n v="0"/>
    <n v="1"/>
    <n v="9.4530440308301864E-2"/>
    <n v="2.7112079138500444E-5"/>
    <n v="0.30107157244253502"/>
    <n v="3.1938971625998487E-3"/>
    <n v="6.7448406118901516E-2"/>
    <n v="0.11331906013636214"/>
    <n v="0"/>
    <n v="7.8833826917254577E-3"/>
    <n v="0.12919745140050398"/>
    <n v="0.14929239690157714"/>
    <n v="1.0612114896189066E-4"/>
    <n v="6.9876990929415377E-4"/>
    <n v="0.12307834263618728"/>
    <n v="2.3741731834941247E-4"/>
    <n v="2.0013179939830792E-4"/>
    <n v="0"/>
    <n v="0"/>
    <n v="0"/>
    <n v="0"/>
    <n v="0"/>
    <n v="0"/>
    <n v="4.9434123404172722E-4"/>
    <n v="4.1563385315010262E-3"/>
    <n v="8.1505101238530883E-4"/>
    <n v="0"/>
    <n v="4.2497673456786157E-3"/>
    <n v="0"/>
    <n v="1064949.31"/>
    <n v="9.4484007681017602E-3"/>
  </r>
  <r>
    <x v="25"/>
    <n v="54884688.520000003"/>
    <n v="4762144.99"/>
    <n v="0"/>
    <n v="6161822.9500000002"/>
    <n v="735055.52"/>
    <n v="2279978.89"/>
    <n v="1422332.94"/>
    <n v="212999.21"/>
    <n v="3079762.71"/>
    <n v="15711816.4"/>
    <n v="2788940.16"/>
    <n v="27535.74"/>
    <n v="1455492.34"/>
    <n v="9904863.9499999993"/>
    <n v="2230740.2400000002"/>
    <n v="13113.08"/>
    <n v="30885.9"/>
    <n v="3061113.21"/>
    <n v="0"/>
    <n v="0"/>
    <n v="0"/>
    <n v="0"/>
    <n v="613772.97"/>
    <n v="366923.8"/>
    <n v="13270.91"/>
    <n v="0"/>
    <n v="12122.62"/>
    <n v="0"/>
    <n v="1"/>
    <n v="8.6766366329375677E-2"/>
    <n v="0"/>
    <n v="0.11226852362940221"/>
    <n v="1.3392724634524353E-2"/>
    <n v="4.1541255885403722E-2"/>
    <n v="2.5914931438149661E-2"/>
    <n v="3.8808493906708243E-3"/>
    <n v="5.611333129599038E-2"/>
    <n v="0.28626957396824088"/>
    <n v="5.081453926779067E-2"/>
    <n v="5.0170167204221204E-4"/>
    <n v="2.6519096295310449E-2"/>
    <n v="0.18046679715401251"/>
    <n v="4.0644126807554304E-2"/>
    <n v="2.3892055058710206E-4"/>
    <n v="5.6274164676629564E-4"/>
    <n v="5.5773537074634741E-2"/>
    <n v="0"/>
    <n v="0"/>
    <n v="0"/>
    <n v="0"/>
    <n v="1.1182954418632454E-2"/>
    <n v="6.6853581553312962E-3"/>
    <n v="2.4179621599135202E-4"/>
    <n v="0"/>
    <n v="2.208743517890698E-4"/>
    <n v="0"/>
    <n v="436316.30999999994"/>
    <n v="7.9496909204651144E-3"/>
  </r>
  <r>
    <x v="26"/>
    <n v="140141408.11000001"/>
    <n v="4984663.76"/>
    <n v="0"/>
    <n v="33881161.950000003"/>
    <n v="786497.33"/>
    <n v="24590111.07"/>
    <n v="1685628.41"/>
    <n v="0"/>
    <n v="535434.87"/>
    <n v="28352050.960000001"/>
    <n v="18307407.710000001"/>
    <n v="14236.54"/>
    <n v="185143.05"/>
    <n v="25938916.18"/>
    <n v="342707.11"/>
    <n v="0"/>
    <n v="0"/>
    <n v="22861.91"/>
    <n v="0"/>
    <n v="0"/>
    <n v="15562.96"/>
    <n v="0"/>
    <n v="209215.05"/>
    <n v="265866.23"/>
    <n v="0"/>
    <n v="0"/>
    <n v="23943.02"/>
    <n v="0"/>
    <n v="1"/>
    <n v="3.5568814579681043E-2"/>
    <n v="0"/>
    <n v="0.24176410389287617"/>
    <n v="5.6121694551738857E-3"/>
    <n v="0.17546641925203643"/>
    <n v="1.2028053897367106E-2"/>
    <n v="0"/>
    <n v="3.8206756819492323E-3"/>
    <n v="0.2023103045871058"/>
    <n v="0.13063524875981067"/>
    <n v="1.0158696271144524E-4"/>
    <n v="1.3211159534994626E-3"/>
    <n v="0.18509102006196473"/>
    <n v="2.4454378946371209E-3"/>
    <n v="0"/>
    <n v="0"/>
    <n v="1.6313458176512108E-4"/>
    <n v="0"/>
    <n v="0"/>
    <n v="1.1105183121739647E-4"/>
    <n v="0"/>
    <n v="1.4928853136382259E-3"/>
    <n v="1.897128290528634E-3"/>
    <n v="0"/>
    <n v="0"/>
    <n v="1.7084900403745485E-4"/>
    <n v="0"/>
    <n v="289809.25"/>
    <n v="2.0679772945660889E-3"/>
  </r>
  <r>
    <x v="27"/>
    <n v="19848996.170000002"/>
    <n v="836698.9"/>
    <n v="0"/>
    <n v="3526627.55"/>
    <n v="49994.080000000002"/>
    <n v="2864706.16"/>
    <n v="314025.19"/>
    <n v="0"/>
    <n v="211475.39"/>
    <n v="4210091.7"/>
    <n v="4099983"/>
    <n v="0"/>
    <n v="107223.52"/>
    <n v="3570776.9"/>
    <n v="31382.34"/>
    <n v="19413.47"/>
    <n v="0"/>
    <n v="0"/>
    <n v="0"/>
    <n v="0"/>
    <n v="0"/>
    <n v="0"/>
    <n v="0"/>
    <n v="6597.96"/>
    <n v="0"/>
    <n v="0"/>
    <n v="0"/>
    <n v="0"/>
    <n v="1"/>
    <n v="4.215320980637783E-2"/>
    <n v="0"/>
    <n v="0.17767284147750428"/>
    <n v="2.5187208245604693E-3"/>
    <n v="0.14432498930750712"/>
    <n v="1.5820708881722757E-2"/>
    <n v="0"/>
    <n v="1.0654210832063454E-2"/>
    <n v="0.21210602611547583"/>
    <n v="0.20655870779988164"/>
    <n v="0"/>
    <n v="5.4019618464161354E-3"/>
    <n v="0.17989710257473437"/>
    <n v="1.5810542624534144E-3"/>
    <n v="9.7805802538980481E-4"/>
    <n v="0"/>
    <n v="0"/>
    <n v="0"/>
    <n v="0"/>
    <n v="0"/>
    <n v="0"/>
    <n v="0"/>
    <n v="3.324077421090056E-4"/>
    <n v="0"/>
    <n v="0"/>
    <n v="0"/>
    <n v="0"/>
    <n v="26011.43"/>
    <n v="1.3104657674988104E-3"/>
  </r>
  <r>
    <x v="28"/>
    <n v="300056870.19"/>
    <n v="7810456.8899999997"/>
    <n v="36058769"/>
    <n v="5906355.1200000001"/>
    <n v="9548626.1699999999"/>
    <n v="3790980.22"/>
    <n v="3736302.74"/>
    <n v="358814.63"/>
    <n v="14748025.130000001"/>
    <n v="8076955.8300000001"/>
    <n v="5178719.18"/>
    <n v="5273992.34"/>
    <n v="42769154.840000004"/>
    <n v="13848932.060000001"/>
    <n v="9746569.0899999999"/>
    <n v="74283918.780000001"/>
    <n v="2473605.36"/>
    <n v="0"/>
    <n v="0"/>
    <n v="0"/>
    <n v="0"/>
    <n v="1313453.67"/>
    <n v="1101213.83"/>
    <n v="9656858.1600000001"/>
    <n v="31155752.899999999"/>
    <n v="0"/>
    <n v="13219414.27"/>
    <n v="0"/>
    <n v="1"/>
    <n v="2.6029921877990376E-2"/>
    <n v="0.12017311577357688"/>
    <n v="1.9684118934720666E-2"/>
    <n v="3.1822721352634531E-2"/>
    <n v="1.2634205701070938E-2"/>
    <n v="1.2451981978063437E-2"/>
    <n v="1.195822077904078E-3"/>
    <n v="4.9150766388589451E-2"/>
    <n v="2.691808331162544E-2"/>
    <n v="1.7259125500845109E-2"/>
    <n v="1.7576642510002981E-2"/>
    <n v="0.14253682914481514"/>
    <n v="4.6154357509730314E-2"/>
    <n v="3.2482406031324469E-2"/>
    <n v="0.2475661321567556"/>
    <n v="8.2437884472822773E-3"/>
    <n v="0"/>
    <n v="0"/>
    <n v="0"/>
    <n v="0"/>
    <n v="4.3773490977503816E-3"/>
    <n v="3.6700170514432709E-3"/>
    <n v="3.2183426274776342E-2"/>
    <n v="0.10383282635812259"/>
    <n v="0"/>
    <n v="4.4056362587629773E-2"/>
    <n v="0"/>
    <n v="168161772.14000002"/>
    <n v="0.56043300069589386"/>
  </r>
  <r>
    <x v="29"/>
    <n v="146915194.13"/>
    <n v="5532373.1600000001"/>
    <n v="17935548.969999999"/>
    <n v="2912757.64"/>
    <n v="6343023.7300000004"/>
    <n v="1293730.72"/>
    <n v="445772.58"/>
    <n v="358814.63"/>
    <n v="7407247.0199999996"/>
    <n v="7976571.9000000004"/>
    <n v="1250129.2"/>
    <n v="836916"/>
    <n v="34023468.18"/>
    <n v="10623155.25"/>
    <n v="6118610.79"/>
    <n v="24677329.48"/>
    <n v="785758.35"/>
    <n v="0"/>
    <n v="0"/>
    <n v="0"/>
    <n v="0"/>
    <n v="1313453.67"/>
    <n v="1101213.83"/>
    <n v="4873366.55"/>
    <n v="4670565.99"/>
    <n v="0"/>
    <n v="6435386.5"/>
    <n v="0"/>
    <n v="1"/>
    <n v="3.7656916241791856E-2"/>
    <n v="0.12208096702461881"/>
    <n v="1.982611572103703E-2"/>
    <n v="4.3174729254942042E-2"/>
    <n v="8.8059695095608972E-3"/>
    <n v="3.034217002807428E-3"/>
    <n v="2.442324853632891E-3"/>
    <n v="5.041852249431459E-2"/>
    <n v="5.4293716502472965E-2"/>
    <n v="8.5091893143047232E-3"/>
    <n v="5.6965925475308092E-3"/>
    <n v="0.23158576879321174"/>
    <n v="7.2308077547104832E-2"/>
    <n v="4.1647229384496887E-2"/>
    <n v="0.16796989328526438"/>
    <n v="5.348380435754729E-3"/>
    <n v="0"/>
    <n v="0"/>
    <n v="0"/>
    <n v="0"/>
    <n v="8.9402166860819837E-3"/>
    <n v="7.4955748213869243E-3"/>
    <n v="3.3171290272997443E-2"/>
    <n v="3.1790898263845901E-2"/>
    <n v="0"/>
    <n v="4.3803410110907638E-2"/>
    <n v="0"/>
    <n v="60691409.510000005"/>
    <n v="0.4131050560794709"/>
  </r>
  <r>
    <x v="30"/>
    <n v="50512869.289999999"/>
    <n v="997275.57"/>
    <n v="4891966.32"/>
    <n v="415758.83"/>
    <n v="2183527.37"/>
    <n v="238797.96"/>
    <n v="71115.289999999994"/>
    <n v="56156.639999999999"/>
    <n v="2308781.4"/>
    <n v="1611791.34"/>
    <n v="114420.18"/>
    <n v="707583.01"/>
    <n v="17836822.260000002"/>
    <n v="199629.54"/>
    <n v="144445.13"/>
    <n v="11432574.390000001"/>
    <n v="503779.86"/>
    <n v="0"/>
    <n v="0"/>
    <n v="0"/>
    <n v="0"/>
    <n v="396090.81"/>
    <n v="154738.76"/>
    <n v="1853843.17"/>
    <n v="1523961.95"/>
    <n v="0"/>
    <n v="2869809.52"/>
    <n v="0"/>
    <n v="1"/>
    <n v="1.9742999833854816E-2"/>
    <n v="9.6845940227918509E-2"/>
    <n v="8.2307506155130956E-3"/>
    <n v="4.3227149846985065E-2"/>
    <n v="4.7274677395384998E-3"/>
    <n v="1.4078647877181398E-3"/>
    <n v="1.1117293630183327E-3"/>
    <n v="4.5706795762185455E-2"/>
    <n v="3.1908528710703939E-2"/>
    <n v="2.2651688888053658E-3"/>
    <n v="1.4007974996187353E-2"/>
    <n v="0.35311441441975555"/>
    <n v="3.9520530669898126E-3"/>
    <n v="2.8595708782790472E-3"/>
    <n v="0.22632993434533127"/>
    <n v="9.9732972424857475E-3"/>
    <n v="0"/>
    <n v="0"/>
    <n v="0"/>
    <n v="0"/>
    <n v="7.8413840980998059E-3"/>
    <n v="3.063353204341404E-3"/>
    <n v="3.6700413103775205E-2"/>
    <n v="3.0169775968392629E-2"/>
    <n v="0"/>
    <n v="5.68134330980904E-2"/>
    <n v="0"/>
    <n v="23472026.019999996"/>
    <n v="0.46467417808409345"/>
  </r>
  <r>
    <x v="31"/>
    <n v="96402324.840000004"/>
    <n v="4535097.59"/>
    <n v="13043582.65"/>
    <n v="2496998.81"/>
    <n v="4159496.36"/>
    <n v="1054932.75"/>
    <n v="374657.29"/>
    <n v="302657.99"/>
    <n v="5098465.63"/>
    <n v="6364780.5700000003"/>
    <n v="1135709.02"/>
    <n v="129332.99"/>
    <n v="16186645.92"/>
    <n v="10423525.710000001"/>
    <n v="5974165.6699999999"/>
    <n v="13244755.08"/>
    <n v="281978.49"/>
    <n v="0"/>
    <n v="0"/>
    <n v="0"/>
    <n v="0"/>
    <n v="917362.86"/>
    <n v="946475.07"/>
    <n v="3019523.38"/>
    <n v="3146604.04"/>
    <n v="0"/>
    <n v="3565576.98"/>
    <n v="0"/>
    <n v="1"/>
    <n v="4.7043446281269163E-2"/>
    <n v="0.13530361089992982"/>
    <n v="2.5901852617603326E-2"/>
    <n v="4.3147261924477043E-2"/>
    <n v="1.0943021879927517E-2"/>
    <n v="3.8863926842202488E-3"/>
    <n v="3.1395299906130355E-3"/>
    <n v="5.2887372150640342E-2"/>
    <n v="6.6023102456955224E-2"/>
    <n v="1.1780929784473027E-2"/>
    <n v="1.3415961722360471E-3"/>
    <n v="0.16790721537955805"/>
    <n v="0.10812525244904665"/>
    <n v="6.1971178391344695E-2"/>
    <n v="0.13739041150700945"/>
    <n v="2.9250175290689595E-3"/>
    <n v="0"/>
    <n v="0"/>
    <n v="0"/>
    <n v="0"/>
    <n v="9.5159827475380619E-3"/>
    <n v="9.8179693443169024E-3"/>
    <n v="3.1322101256494962E-2"/>
    <n v="3.2640333573100581E-2"/>
    <n v="0"/>
    <n v="3.6986421083908788E-2"/>
    <n v="0"/>
    <n v="37219383.479999997"/>
    <n v="0.38608387859705062"/>
  </r>
  <r>
    <x v="32"/>
    <n v="71307875.260000005"/>
    <n v="2196463.2599999998"/>
    <n v="14645864.25"/>
    <n v="467357.96"/>
    <n v="2899040.74"/>
    <n v="561634.39"/>
    <n v="185523.04"/>
    <n v="0"/>
    <n v="4371656.33"/>
    <n v="100383.93"/>
    <n v="1628019.89"/>
    <n v="4437076.34"/>
    <n v="4208726.34"/>
    <n v="0"/>
    <n v="1632337.66"/>
    <n v="22166474.75"/>
    <n v="1687847.01"/>
    <n v="0"/>
    <n v="0"/>
    <n v="0"/>
    <n v="0"/>
    <n v="0"/>
    <n v="0"/>
    <n v="2710145.13"/>
    <n v="625296.44999999995"/>
    <n v="0"/>
    <n v="6784027.7699999996"/>
    <n v="0"/>
    <n v="1"/>
    <n v="3.0802534109890957E-2"/>
    <n v="0.20538915507717512"/>
    <n v="6.5540861832713085E-3"/>
    <n v="4.0655267450188784E-2"/>
    <n v="7.8761902237612681E-3"/>
    <n v="2.6017188048802898E-3"/>
    <n v="0"/>
    <n v="6.130678153093521E-2"/>
    <n v="1.4077537668032319E-3"/>
    <n v="2.2830856817202545E-2"/>
    <n v="6.2224211895554375E-2"/>
    <n v="5.9021900802040519E-2"/>
    <n v="0"/>
    <n v="2.2891407913196597E-2"/>
    <n v="0.31085591414941843"/>
    <n v="2.3669854189959212E-2"/>
    <n v="0"/>
    <n v="0"/>
    <n v="0"/>
    <n v="0"/>
    <n v="0"/>
    <n v="0"/>
    <n v="3.8006252747236881E-2"/>
    <n v="8.7689676311356688E-3"/>
    <n v="0"/>
    <n v="9.5137146426875582E-2"/>
    <n v="0"/>
    <n v="48619655.359999999"/>
    <n v="0.68182729022180089"/>
  </r>
  <r>
    <x v="33"/>
    <n v="47671926.950000003"/>
    <n v="73729.13"/>
    <n v="10615956.48"/>
    <n v="325960"/>
    <n v="1562703.75"/>
    <n v="16311.38"/>
    <n v="0"/>
    <n v="0"/>
    <n v="494841.39"/>
    <n v="0"/>
    <n v="1394429"/>
    <n v="4437076.34"/>
    <n v="2496632.83"/>
    <n v="0"/>
    <n v="172758.56"/>
    <n v="16115814.6"/>
    <n v="1577463.71"/>
    <n v="0"/>
    <n v="0"/>
    <n v="0"/>
    <n v="0"/>
    <n v="0"/>
    <n v="0"/>
    <n v="1761160.28"/>
    <n v="376178.15"/>
    <n v="0"/>
    <n v="6250911.3700000001"/>
    <n v="0"/>
    <n v="1"/>
    <n v="1.5465942897028206E-3"/>
    <n v="0.22268779886188342"/>
    <n v="6.8375671145384648E-3"/>
    <n v="3.278037725722769E-2"/>
    <n v="3.4215902405430242E-4"/>
    <n v="0"/>
    <n v="0"/>
    <n v="1.0380142395313853E-2"/>
    <n v="0"/>
    <n v="2.9250527285429984E-2"/>
    <n v="9.3075246248253446E-2"/>
    <n v="5.2371133069962883E-2"/>
    <n v="0"/>
    <n v="3.6239055362959267E-3"/>
    <n v="0.33805670613866384"/>
    <n v="3.3089992599932019E-2"/>
    <n v="0"/>
    <n v="0"/>
    <n v="0"/>
    <n v="0"/>
    <n v="0"/>
    <n v="0"/>
    <n v="3.6943341557121596E-2"/>
    <n v="7.8909784870779178E-3"/>
    <n v="0"/>
    <n v="0.13112353055407591"/>
    <n v="0"/>
    <n v="36697484.589999996"/>
    <n v="0.76979234819875464"/>
  </r>
  <r>
    <x v="34"/>
    <n v="23635948.309999999"/>
    <n v="2122734.13"/>
    <n v="4029907.77"/>
    <n v="141397.97"/>
    <n v="1336336.99"/>
    <n v="545323.02"/>
    <n v="185523.04"/>
    <n v="0"/>
    <n v="3876814.94"/>
    <n v="100383.93"/>
    <n v="233590.89"/>
    <n v="0"/>
    <n v="1712093.52"/>
    <n v="0"/>
    <n v="1459579.11"/>
    <n v="6050660.1500000004"/>
    <n v="110383.31"/>
    <n v="0"/>
    <n v="0"/>
    <n v="0"/>
    <n v="0"/>
    <n v="0"/>
    <n v="0"/>
    <n v="948984.85"/>
    <n v="249118.3"/>
    <n v="0"/>
    <n v="533116.41"/>
    <n v="0"/>
    <n v="1"/>
    <n v="8.9809560511769457E-2"/>
    <n v="0.17049909388636669"/>
    <n v="5.9823269261498908E-3"/>
    <n v="5.6538327655532093E-2"/>
    <n v="2.3071763943961682E-2"/>
    <n v="7.8491896143430013E-3"/>
    <n v="0"/>
    <n v="0.16402197572753111"/>
    <n v="4.2470870507670356E-3"/>
    <n v="9.8828651567651037E-3"/>
    <n v="0"/>
    <n v="7.2435998655304229E-2"/>
    <n v="0"/>
    <n v="6.1752508968826739E-2"/>
    <n v="0.25599396608259045"/>
    <n v="4.6701451768405905E-3"/>
    <n v="0"/>
    <n v="0"/>
    <n v="0"/>
    <n v="0"/>
    <n v="0"/>
    <n v="0"/>
    <n v="4.0150064535320523E-2"/>
    <n v="1.0539805584809218E-2"/>
    <n v="0"/>
    <n v="2.2555321369290983E-2"/>
    <n v="0"/>
    <n v="11922170.790000001"/>
    <n v="0.50440839663521841"/>
  </r>
  <r>
    <x v="35"/>
    <n v="81833800.810000002"/>
    <n v="81620.479999999996"/>
    <n v="3477355.78"/>
    <n v="2526239.5099999998"/>
    <n v="306561.7"/>
    <n v="1935615.11"/>
    <n v="3105007.12"/>
    <n v="0"/>
    <n v="2969121.78"/>
    <n v="0"/>
    <n v="2300570.09"/>
    <n v="0"/>
    <n v="4536960.32"/>
    <n v="3225776.81"/>
    <n v="1995620.63"/>
    <n v="27440114.550000001"/>
    <n v="0"/>
    <n v="0"/>
    <n v="0"/>
    <n v="0"/>
    <n v="0"/>
    <n v="0"/>
    <n v="0"/>
    <n v="2073346.47"/>
    <n v="25859890.460000001"/>
    <n v="0"/>
    <n v="0"/>
    <n v="0"/>
    <n v="1"/>
    <n v="9.9739324328225573E-4"/>
    <n v="4.2492903245123018E-2"/>
    <n v="3.0870367561997635E-2"/>
    <n v="3.7461500867076738E-3"/>
    <n v="2.3653002681545618E-2"/>
    <n v="3.7942843779297755E-2"/>
    <n v="0"/>
    <n v="3.6282339945246392E-2"/>
    <n v="0"/>
    <n v="2.8112712195067356E-2"/>
    <n v="0"/>
    <n v="5.5441153595368491E-2"/>
    <n v="3.9418636041231185E-2"/>
    <n v="2.4386263502942873E-2"/>
    <n v="0.33531516657413823"/>
    <n v="0"/>
    <n v="0"/>
    <n v="0"/>
    <n v="0"/>
    <n v="0"/>
    <n v="0"/>
    <n v="0"/>
    <n v="2.5336064675938151E-2"/>
    <n v="0.31600500287211331"/>
    <n v="0"/>
    <n v="0"/>
    <n v="0"/>
    <n v="58850707.260000005"/>
    <n v="0.71914913736731279"/>
  </r>
  <r>
    <x v="36"/>
    <n v="613971115.35000002"/>
    <n v="13647162"/>
    <n v="6168855.8200000003"/>
    <n v="37979461.009999998"/>
    <n v="101529165.90000001"/>
    <n v="3323906.89"/>
    <n v="919601.07"/>
    <n v="850065.78"/>
    <n v="21544462.140000001"/>
    <n v="52994398.649999999"/>
    <n v="25751211.02"/>
    <n v="342.54"/>
    <n v="100264737.86"/>
    <n v="241773195.31"/>
    <n v="51641.919999999998"/>
    <n v="3901644.4"/>
    <n v="0"/>
    <n v="0"/>
    <n v="0"/>
    <n v="0"/>
    <n v="0"/>
    <n v="0"/>
    <n v="0"/>
    <n v="912969.31"/>
    <n v="1871750.09"/>
    <n v="0"/>
    <n v="486543.62"/>
    <n v="0"/>
    <n v="1"/>
    <n v="2.222769387484997E-2"/>
    <n v="1.0047469116659317E-2"/>
    <n v="6.185870973482107E-2"/>
    <n v="0.1653647270395161"/>
    <n v="5.4137838196267191E-3"/>
    <n v="1.4977920736153406E-3"/>
    <n v="1.3845370877348391E-3"/>
    <n v="3.5090351323316532E-2"/>
    <n v="8.6314156032877939E-2"/>
    <n v="4.1942056191552723E-2"/>
    <n v="5.5790898209394078E-7"/>
    <n v="0.16330530110173527"/>
    <n v="0.39378594410288326"/>
    <n v="8.4111318446244873E-5"/>
    <n v="6.3547686567890591E-3"/>
    <n v="0"/>
    <n v="0"/>
    <n v="0"/>
    <n v="0"/>
    <n v="0"/>
    <n v="0"/>
    <n v="0"/>
    <n v="1.4869906534276506E-3"/>
    <n v="3.0485963316580315E-3"/>
    <n v="0"/>
    <n v="7.9245359893297454E-4"/>
    <n v="0"/>
    <n v="13341763.24"/>
    <n v="2.1730278357467034E-2"/>
  </r>
  <r>
    <x v="37"/>
    <n v="5241996.22"/>
    <n v="34.159999999999997"/>
    <n v="0"/>
    <n v="0"/>
    <n v="0"/>
    <n v="0"/>
    <n v="352.38"/>
    <n v="0"/>
    <n v="180.18"/>
    <n v="1184907.06"/>
    <n v="0"/>
    <n v="0"/>
    <n v="480.41"/>
    <n v="4055779.71"/>
    <n v="0"/>
    <n v="56.1"/>
    <n v="0"/>
    <n v="0"/>
    <n v="0"/>
    <n v="0"/>
    <n v="0"/>
    <n v="0"/>
    <n v="0"/>
    <n v="152.56"/>
    <n v="53.65"/>
    <n v="0"/>
    <n v="0"/>
    <n v="0"/>
    <n v="1"/>
    <n v="6.5166014179231896E-6"/>
    <n v="0"/>
    <n v="0"/>
    <n v="0"/>
    <n v="0"/>
    <n v="6.7222482659478155E-5"/>
    <n v="0"/>
    <n v="3.4372401741258792E-5"/>
    <n v="0.22604118932386413"/>
    <n v="0"/>
    <n v="0"/>
    <n v="9.1646384285259955E-5"/>
    <n v="0.77370901080123256"/>
    <n v="0"/>
    <n v="1.0702029846179478E-5"/>
    <n v="0"/>
    <n v="0"/>
    <n v="0"/>
    <n v="0"/>
    <n v="0"/>
    <n v="0"/>
    <n v="0"/>
    <n v="2.9103416636954387E-5"/>
    <n v="1.023465064612351E-5"/>
    <n v="0"/>
    <n v="0"/>
    <n v="0"/>
    <n v="262.31"/>
    <n v="5.0040097129257377E-5"/>
  </r>
  <r>
    <x v="38"/>
    <n v="11947910.130000001"/>
    <n v="6009.46"/>
    <n v="2028245.31"/>
    <n v="0"/>
    <n v="0"/>
    <n v="1056272.8400000001"/>
    <n v="1036"/>
    <n v="0"/>
    <n v="18057.259999999998"/>
    <n v="2366266.36"/>
    <n v="1331.21"/>
    <n v="0"/>
    <n v="45308.480000000003"/>
    <n v="6209203.8700000001"/>
    <n v="0"/>
    <n v="215052.52"/>
    <n v="0"/>
    <n v="0"/>
    <n v="0"/>
    <n v="0"/>
    <n v="0"/>
    <n v="0"/>
    <n v="0"/>
    <n v="274.52"/>
    <n v="852.3"/>
    <n v="0"/>
    <n v="0"/>
    <n v="0"/>
    <n v="1"/>
    <n v="5.0297164396230682E-4"/>
    <n v="0.16975732893297213"/>
    <n v="0"/>
    <n v="0"/>
    <n v="8.8406493563071356E-2"/>
    <n v="8.6709724857965588E-5"/>
    <n v="0"/>
    <n v="1.5113320910123047E-3"/>
    <n v="0.19804855696550169"/>
    <n v="1.1141781161020501E-4"/>
    <n v="0"/>
    <n v="3.7921677939504218E-3"/>
    <n v="0.51968953586362465"/>
    <n v="0"/>
    <n v="1.7999174555224075E-2"/>
    <n v="0"/>
    <n v="0"/>
    <n v="0"/>
    <n v="0"/>
    <n v="0"/>
    <n v="0"/>
    <n v="0"/>
    <n v="2.2976403154448564E-5"/>
    <n v="7.1334651058343703E-5"/>
    <n v="0"/>
    <n v="0"/>
    <n v="0"/>
    <n v="2244424.65"/>
    <n v="0.18785081454240898"/>
  </r>
  <r>
    <x v="39"/>
    <n v="918731.03"/>
    <n v="127.74"/>
    <n v="19428.73"/>
    <n v="0"/>
    <n v="5720.35"/>
    <n v="0"/>
    <n v="4515.1000000000004"/>
    <n v="33886.79"/>
    <n v="143636.01999999999"/>
    <n v="49686.62"/>
    <n v="0"/>
    <n v="0"/>
    <n v="295608.33"/>
    <n v="340645.93"/>
    <n v="0"/>
    <n v="25095.13"/>
    <n v="0"/>
    <n v="0"/>
    <n v="0"/>
    <n v="0"/>
    <n v="0"/>
    <n v="0"/>
    <n v="0"/>
    <n v="380.29"/>
    <n v="0"/>
    <n v="0"/>
    <n v="0"/>
    <n v="0"/>
    <n v="1"/>
    <n v="1.3903960553068506E-4"/>
    <n v="2.1147353649304736E-2"/>
    <n v="0"/>
    <n v="6.2263598520232851E-3"/>
    <n v="0"/>
    <n v="4.9144960304649777E-3"/>
    <n v="3.6884342526234258E-2"/>
    <n v="0.15634175325503047"/>
    <n v="5.4081791490160076E-2"/>
    <n v="0"/>
    <n v="0"/>
    <n v="0.32175720678553765"/>
    <n v="0.37077873597020011"/>
    <n v="0"/>
    <n v="2.7314991200416951E-2"/>
    <n v="0"/>
    <n v="0"/>
    <n v="0"/>
    <n v="0"/>
    <n v="0"/>
    <n v="0"/>
    <n v="0"/>
    <n v="4.1392963509679216E-4"/>
    <n v="0"/>
    <n v="0"/>
    <n v="0"/>
    <n v="0"/>
    <n v="44904.15"/>
    <n v="4.8876274484818481E-2"/>
  </r>
  <r>
    <x v="40"/>
    <n v="12435819.67"/>
    <n v="0"/>
    <n v="79430.820000000007"/>
    <n v="0"/>
    <n v="2195.27"/>
    <n v="0"/>
    <n v="4746.9399999999996"/>
    <n v="0"/>
    <n v="399.27"/>
    <n v="7554457.9800000004"/>
    <n v="149.47"/>
    <n v="0"/>
    <n v="62156.77"/>
    <n v="4277412.13"/>
    <n v="0"/>
    <n v="454701.21"/>
    <n v="0"/>
    <n v="0"/>
    <n v="0"/>
    <n v="0"/>
    <n v="0"/>
    <n v="0"/>
    <n v="0"/>
    <n v="169.8"/>
    <n v="0"/>
    <n v="0"/>
    <n v="0"/>
    <n v="0"/>
    <n v="1"/>
    <n v="0"/>
    <n v="6.3872605190325995E-3"/>
    <n v="0"/>
    <n v="1.7652796986883295E-4"/>
    <n v="0"/>
    <n v="3.8171508802523508E-4"/>
    <n v="0"/>
    <n v="3.2106448195223787E-5"/>
    <n v="0.60747567755620246"/>
    <n v="1.2019312274250757E-5"/>
    <n v="0"/>
    <n v="4.9982045132051997E-3"/>
    <n v="0.3439590025833818"/>
    <n v="0"/>
    <n v="3.6563831099683357E-2"/>
    <n v="0"/>
    <n v="0"/>
    <n v="0"/>
    <n v="0"/>
    <n v="0"/>
    <n v="0"/>
    <n v="0"/>
    <n v="1.3654106002326745E-5"/>
    <n v="0"/>
    <n v="0"/>
    <n v="0"/>
    <n v="0"/>
    <n v="534301.83000000007"/>
    <n v="4.2964745724718284E-2"/>
  </r>
  <r>
    <x v="41"/>
    <n v="148049069.75"/>
    <n v="11218.93"/>
    <n v="926806.27"/>
    <n v="3124831.21"/>
    <n v="0"/>
    <n v="1358246.61"/>
    <n v="30820.05"/>
    <n v="0"/>
    <n v="4414.47"/>
    <n v="23870063.280000001"/>
    <n v="1561048.6"/>
    <n v="342.54"/>
    <n v="6895.06"/>
    <n v="116911980.93000001"/>
    <n v="0"/>
    <n v="140888.09"/>
    <n v="0"/>
    <n v="0"/>
    <n v="0"/>
    <n v="0"/>
    <n v="0"/>
    <n v="0"/>
    <n v="0"/>
    <n v="7790.06"/>
    <n v="93723.65"/>
    <n v="0"/>
    <n v="0"/>
    <n v="0"/>
    <n v="1"/>
    <n v="7.5778456554604593E-5"/>
    <n v="6.2601289664638371E-3"/>
    <n v="2.110672640683715E-2"/>
    <n v="0"/>
    <n v="9.1743001985326571E-3"/>
    <n v="2.0817456031330451E-4"/>
    <n v="0"/>
    <n v="2.9817613899596962E-5"/>
    <n v="0.16123075491327091"/>
    <n v="1.0544129744523437E-2"/>
    <n v="2.3136923492894829E-6"/>
    <n v="4.6572801920628081E-5"/>
    <n v="0.78968399549839119"/>
    <n v="0"/>
    <n v="9.5163103853274967E-4"/>
    <n v="0"/>
    <n v="0"/>
    <n v="0"/>
    <n v="0"/>
    <n v="0"/>
    <n v="0"/>
    <n v="0"/>
    <n v="5.2618094886746162E-5"/>
    <n v="6.3305801352392486E-4"/>
    <n v="0"/>
    <n v="0"/>
    <n v="0"/>
    <n v="1169208.07"/>
    <n v="7.8974361134072583E-3"/>
  </r>
  <r>
    <x v="42"/>
    <n v="368630.23"/>
    <n v="0"/>
    <n v="86531.31"/>
    <n v="0"/>
    <n v="0"/>
    <n v="0"/>
    <n v="0"/>
    <n v="0"/>
    <n v="15399.46"/>
    <n v="221566.6"/>
    <n v="0"/>
    <n v="0"/>
    <n v="44667.91"/>
    <n v="0"/>
    <n v="0"/>
    <n v="0"/>
    <n v="0"/>
    <n v="0"/>
    <n v="0"/>
    <n v="0"/>
    <n v="0"/>
    <n v="0"/>
    <n v="0"/>
    <n v="464.95"/>
    <n v="0"/>
    <n v="0"/>
    <n v="0"/>
    <n v="0"/>
    <n v="1"/>
    <n v="0"/>
    <n v="0.23473742237580461"/>
    <n v="0"/>
    <n v="0"/>
    <n v="0"/>
    <n v="0"/>
    <n v="0"/>
    <n v="4.177481591783723E-2"/>
    <n v="0.60105379854495389"/>
    <n v="0"/>
    <n v="0"/>
    <n v="0.12117267213814778"/>
    <n v="0"/>
    <n v="0"/>
    <n v="0"/>
    <n v="0"/>
    <n v="0"/>
    <n v="0"/>
    <n v="0"/>
    <n v="0"/>
    <n v="0"/>
    <n v="0"/>
    <n v="1.2612910232565572E-3"/>
    <n v="0"/>
    <n v="0"/>
    <n v="0"/>
    <n v="0"/>
    <n v="86996.26"/>
    <n v="0.23599871339906117"/>
  </r>
  <r>
    <x v="43"/>
    <n v="49586049.560000002"/>
    <n v="50592.44"/>
    <n v="0"/>
    <n v="17541818.640000001"/>
    <n v="0"/>
    <n v="0"/>
    <n v="87503.34"/>
    <n v="498566.95"/>
    <n v="88.8"/>
    <n v="8.2799999999999994"/>
    <n v="370931.92"/>
    <n v="0"/>
    <n v="0"/>
    <n v="30660757.93"/>
    <n v="18826.34"/>
    <n v="276697.59000000003"/>
    <n v="0"/>
    <n v="0"/>
    <n v="0"/>
    <n v="0"/>
    <n v="0"/>
    <n v="0"/>
    <n v="0"/>
    <n v="68227.009999999995"/>
    <n v="12030.33"/>
    <n v="0"/>
    <n v="0"/>
    <n v="0"/>
    <n v="1"/>
    <n v="1.0202958382232537E-3"/>
    <n v="0"/>
    <n v="0.35376519798727035"/>
    <n v="0"/>
    <n v="0"/>
    <n v="1.764676572875994E-3"/>
    <n v="1.0054580964283617E-2"/>
    <n v="1.7908262664189536E-6"/>
    <n v="1.6698244916609161E-7"/>
    <n v="7.4805701057343915E-3"/>
    <n v="0"/>
    <n v="0"/>
    <n v="0.61833435415942817"/>
    <n v="3.7967009203303834E-4"/>
    <n v="5.5801499102119644E-3"/>
    <n v="0"/>
    <n v="0"/>
    <n v="0"/>
    <n v="0"/>
    <n v="0"/>
    <n v="0"/>
    <n v="0"/>
    <n v="1.3759315494057275E-3"/>
    <n v="2.4261521348747667E-4"/>
    <n v="0"/>
    <n v="0"/>
    <n v="0"/>
    <n v="356954.93000000005"/>
    <n v="7.1986966731051689E-3"/>
  </r>
  <r>
    <x v="44"/>
    <n v="349721.86"/>
    <n v="26217.8"/>
    <n v="0"/>
    <n v="163305.42000000001"/>
    <n v="0"/>
    <n v="0"/>
    <n v="0"/>
    <n v="0"/>
    <n v="0"/>
    <n v="18.77"/>
    <n v="61724.71"/>
    <n v="0"/>
    <n v="12596.47"/>
    <n v="75410.710000000006"/>
    <n v="512.02"/>
    <n v="6939.68"/>
    <n v="0"/>
    <n v="0"/>
    <n v="0"/>
    <n v="0"/>
    <n v="0"/>
    <n v="0"/>
    <n v="0"/>
    <n v="2996.28"/>
    <n v="0"/>
    <n v="0"/>
    <n v="0"/>
    <n v="0"/>
    <n v="1"/>
    <n v="7.4967575661412753E-2"/>
    <n v="0"/>
    <n v="0.46695799913679981"/>
    <n v="0"/>
    <n v="0"/>
    <n v="0"/>
    <n v="0"/>
    <n v="0"/>
    <n v="5.3671223182903123E-5"/>
    <n v="0.17649657359136772"/>
    <n v="0"/>
    <n v="3.6018537703076378E-2"/>
    <n v="0.2156305299302709"/>
    <n v="1.4640777674006424E-3"/>
    <n v="1.9843426430363836E-2"/>
    <n v="0"/>
    <n v="0"/>
    <n v="0"/>
    <n v="0"/>
    <n v="0"/>
    <n v="0"/>
    <n v="0"/>
    <n v="8.5676085561251451E-3"/>
    <n v="0"/>
    <n v="0"/>
    <n v="0"/>
    <n v="0"/>
    <n v="9935.9600000000009"/>
    <n v="2.8411034986488982E-2"/>
  </r>
  <r>
    <x v="45"/>
    <n v="11018.48"/>
    <n v="1313.68"/>
    <n v="8923.84"/>
    <n v="0"/>
    <n v="0"/>
    <n v="0"/>
    <n v="0"/>
    <n v="0"/>
    <n v="0"/>
    <n v="0"/>
    <n v="0"/>
    <n v="0"/>
    <n v="0"/>
    <n v="780.95"/>
    <n v="0"/>
    <n v="0"/>
    <n v="0"/>
    <n v="0"/>
    <n v="0"/>
    <n v="0"/>
    <n v="0"/>
    <n v="0"/>
    <n v="0"/>
    <n v="0"/>
    <n v="0"/>
    <n v="0"/>
    <n v="0"/>
    <n v="0"/>
    <n v="1"/>
    <n v="0.11922515628289929"/>
    <n v="0.80989755392758356"/>
    <n v="0"/>
    <n v="0"/>
    <n v="0"/>
    <n v="0"/>
    <n v="0"/>
    <n v="0"/>
    <n v="0"/>
    <n v="0"/>
    <n v="0"/>
    <n v="0"/>
    <n v="7.0876382223319379E-2"/>
    <n v="0"/>
    <n v="0"/>
    <n v="0"/>
    <n v="0"/>
    <n v="0"/>
    <n v="0"/>
    <n v="0"/>
    <n v="0"/>
    <n v="0"/>
    <n v="0"/>
    <n v="0"/>
    <n v="0"/>
    <n v="0"/>
    <n v="0"/>
    <n v="8923.84"/>
    <n v="0.80989755392758356"/>
  </r>
  <r>
    <x v="46"/>
    <n v="540199.6"/>
    <n v="42991.42"/>
    <n v="0"/>
    <n v="14330.95"/>
    <n v="0"/>
    <n v="36538.89"/>
    <n v="0"/>
    <n v="0"/>
    <n v="0"/>
    <n v="339244.57"/>
    <n v="261.52999999999997"/>
    <n v="0"/>
    <n v="0"/>
    <n v="98878.43"/>
    <n v="0"/>
    <n v="3740.21"/>
    <n v="0"/>
    <n v="0"/>
    <n v="0"/>
    <n v="0"/>
    <n v="0"/>
    <n v="0"/>
    <n v="0"/>
    <n v="4213.6099999999997"/>
    <n v="0"/>
    <n v="0"/>
    <n v="0"/>
    <n v="0"/>
    <n v="1"/>
    <n v="7.9584324016530192E-2"/>
    <n v="0"/>
    <n v="2.6528990395401998E-2"/>
    <n v="0"/>
    <n v="6.7639609507300635E-2"/>
    <n v="0"/>
    <n v="0"/>
    <n v="0"/>
    <n v="0.62799855831066886"/>
    <n v="4.8413586385476773E-4"/>
    <n v="0"/>
    <n v="0"/>
    <n v="0.1830405464942958"/>
    <n v="0"/>
    <n v="6.9237555896005847E-3"/>
    <n v="0"/>
    <n v="0"/>
    <n v="0"/>
    <n v="0"/>
    <n v="0"/>
    <n v="0"/>
    <n v="0"/>
    <n v="7.8000983340232016E-3"/>
    <n v="0"/>
    <n v="0"/>
    <n v="0"/>
    <n v="0"/>
    <n v="7953.82"/>
    <n v="1.4723853923623787E-2"/>
  </r>
  <r>
    <x v="47"/>
    <n v="21725946.539999999"/>
    <n v="8663040.0199999996"/>
    <n v="0"/>
    <n v="9133762.8000000007"/>
    <n v="0"/>
    <n v="3805.01"/>
    <n v="0"/>
    <n v="0"/>
    <n v="0"/>
    <n v="29483.72"/>
    <n v="121744.11"/>
    <n v="0"/>
    <n v="0"/>
    <n v="3752057.51"/>
    <n v="0"/>
    <n v="21520.2"/>
    <n v="0"/>
    <n v="0"/>
    <n v="0"/>
    <n v="0"/>
    <n v="0"/>
    <n v="0"/>
    <n v="0"/>
    <n v="533.16"/>
    <n v="0"/>
    <n v="0"/>
    <n v="0"/>
    <n v="0"/>
    <n v="1"/>
    <n v="0.39874166145306184"/>
    <n v="0"/>
    <n v="0.42040804911232194"/>
    <n v="0"/>
    <n v="1.7513667323973818E-4"/>
    <n v="0"/>
    <n v="0"/>
    <n v="0"/>
    <n v="1.3570741300369601E-3"/>
    <n v="5.6036274311848698E-3"/>
    <n v="0"/>
    <n v="0"/>
    <n v="0.17269938058127984"/>
    <n v="0"/>
    <n v="9.9052991594077633E-4"/>
    <n v="0"/>
    <n v="0"/>
    <n v="0"/>
    <n v="0"/>
    <n v="0"/>
    <n v="0"/>
    <n v="0"/>
    <n v="2.4540242654946716E-5"/>
    <n v="0"/>
    <n v="0"/>
    <n v="0"/>
    <n v="0"/>
    <n v="22053.360000000001"/>
    <n v="1.015070158595723E-3"/>
  </r>
  <r>
    <x v="48"/>
    <n v="5522340.8799999999"/>
    <n v="294127.13"/>
    <n v="350449.58"/>
    <n v="392400.04"/>
    <n v="9962.94"/>
    <n v="30903.23"/>
    <n v="62.45"/>
    <n v="85456.2"/>
    <n v="44718.65"/>
    <n v="2115053.4"/>
    <n v="32554.5"/>
    <n v="0"/>
    <n v="471623.85"/>
    <n v="247809.48"/>
    <n v="0"/>
    <n v="1266608.8899999999"/>
    <n v="0"/>
    <n v="0"/>
    <n v="0"/>
    <n v="0"/>
    <n v="0"/>
    <n v="0"/>
    <n v="0"/>
    <n v="75898.59"/>
    <n v="104711.95"/>
    <n v="0"/>
    <n v="0"/>
    <n v="0"/>
    <n v="1"/>
    <n v="5.3261313705792103E-2"/>
    <n v="6.3460330974715207E-2"/>
    <n v="7.1056830522928521E-2"/>
    <n v="1.8041153591373375E-3"/>
    <n v="5.5960381062170146E-3"/>
    <n v="1.1308610126943125E-5"/>
    <n v="1.5474633286310279E-2"/>
    <n v="8.0977706685864716E-3"/>
    <n v="0.38299942831489969"/>
    <n v="5.8950544175751787E-3"/>
    <n v="0"/>
    <n v="8.5402886248485257E-2"/>
    <n v="4.4873991914820006E-2"/>
    <n v="0"/>
    <n v="0.22936086661857788"/>
    <n v="0"/>
    <n v="0"/>
    <n v="0"/>
    <n v="0"/>
    <n v="0"/>
    <n v="0"/>
    <n v="0"/>
    <n v="1.3743916148834332E-2"/>
    <n v="1.8961515102993785E-2"/>
    <n v="0"/>
    <n v="0"/>
    <n v="0"/>
    <n v="1797669.01"/>
    <n v="0.32552662884512124"/>
  </r>
  <r>
    <x v="49"/>
    <n v="5230973.67"/>
    <n v="353460.93"/>
    <n v="65625.070000000007"/>
    <n v="956824.63"/>
    <n v="15496.88"/>
    <n v="36051.379999999997"/>
    <n v="48.57"/>
    <n v="195449.36"/>
    <n v="132520.1"/>
    <n v="1002111.27"/>
    <n v="40066.79"/>
    <n v="0"/>
    <n v="169619.38"/>
    <n v="1186488.3799999999"/>
    <n v="0"/>
    <n v="832789.95"/>
    <n v="0"/>
    <n v="0"/>
    <n v="0"/>
    <n v="0"/>
    <n v="0"/>
    <n v="0"/>
    <n v="0"/>
    <n v="128987.83"/>
    <n v="115433.18"/>
    <n v="0"/>
    <n v="0"/>
    <n v="0"/>
    <n v="1"/>
    <n v="6.7570772154163794E-2"/>
    <n v="1.2545478937576073E-2"/>
    <n v="0.182915206682736"/>
    <n v="2.9625230363661912E-3"/>
    <n v="6.8919062251750918E-3"/>
    <n v="9.2850782787442332E-6"/>
    <n v="3.7363858495582908E-2"/>
    <n v="2.5333734857051957E-2"/>
    <n v="0.19157260831710515"/>
    <n v="7.659528135227643E-3"/>
    <n v="0"/>
    <n v="3.2425967076221203E-2"/>
    <n v="0.22681979586412254"/>
    <n v="0"/>
    <n v="0.15920362107270938"/>
    <n v="0"/>
    <n v="0"/>
    <n v="0"/>
    <n v="0"/>
    <n v="0"/>
    <n v="0"/>
    <n v="0"/>
    <n v="2.4658474337149551E-2"/>
    <n v="2.2067245465603728E-2"/>
    <n v="0"/>
    <n v="0"/>
    <n v="0"/>
    <n v="1142836.03"/>
    <n v="0.21847481981303876"/>
  </r>
  <r>
    <x v="50"/>
    <n v="10163401.16"/>
    <n v="3353454.9"/>
    <n v="212731.74"/>
    <n v="636897.75"/>
    <n v="20760.11"/>
    <n v="0"/>
    <n v="0"/>
    <n v="0"/>
    <n v="674.5"/>
    <n v="94834.03"/>
    <n v="3643.78"/>
    <n v="0"/>
    <n v="1991.73"/>
    <n v="5721654.0700000003"/>
    <n v="1087.03"/>
    <n v="84265.600000000006"/>
    <n v="0"/>
    <n v="0"/>
    <n v="0"/>
    <n v="0"/>
    <n v="0"/>
    <n v="0"/>
    <n v="0"/>
    <n v="23654.65"/>
    <n v="7751.27"/>
    <n v="0"/>
    <n v="0"/>
    <n v="0"/>
    <n v="1"/>
    <n v="0.32995400331123009"/>
    <n v="2.0931156475181383E-2"/>
    <n v="6.2665808421164398E-2"/>
    <n v="2.0426341215089849E-3"/>
    <n v="0"/>
    <n v="0"/>
    <n v="0"/>
    <n v="6.6365578744901184E-5"/>
    <n v="9.3309344487195259E-3"/>
    <n v="3.585197457658948E-4"/>
    <n v="0"/>
    <n v="1.9597081416394666E-4"/>
    <n v="0.56296646958290486"/>
    <n v="1.0695533738038536E-4"/>
    <n v="8.291082746162113E-3"/>
    <n v="0"/>
    <n v="0"/>
    <n v="0"/>
    <n v="0"/>
    <n v="0"/>
    <n v="0"/>
    <n v="0"/>
    <n v="2.3274344510868447E-3"/>
    <n v="7.6266496598664227E-4"/>
    <n v="0"/>
    <n v="0"/>
    <n v="0"/>
    <n v="328403.26"/>
    <n v="3.2312338638416982E-2"/>
  </r>
  <r>
    <x v="51"/>
    <n v="802750.6"/>
    <n v="72519.89"/>
    <n v="0"/>
    <n v="0"/>
    <n v="0"/>
    <n v="0"/>
    <n v="0"/>
    <n v="0"/>
    <n v="0"/>
    <n v="0"/>
    <n v="2868.36"/>
    <n v="0"/>
    <n v="0"/>
    <n v="727362.35"/>
    <n v="0"/>
    <n v="0"/>
    <n v="0"/>
    <n v="0"/>
    <n v="0"/>
    <n v="0"/>
    <n v="0"/>
    <n v="0"/>
    <n v="0"/>
    <n v="0"/>
    <n v="0"/>
    <n v="0"/>
    <n v="0"/>
    <n v="0"/>
    <n v="1"/>
    <n v="9.0339253561442373E-2"/>
    <n v="0"/>
    <n v="0"/>
    <n v="0"/>
    <n v="0"/>
    <n v="0"/>
    <n v="0"/>
    <n v="0"/>
    <n v="0"/>
    <n v="3.573164566927761E-3"/>
    <n v="0"/>
    <n v="0"/>
    <n v="0.90608758187162985"/>
    <n v="0"/>
    <n v="0"/>
    <n v="0"/>
    <n v="0"/>
    <n v="0"/>
    <n v="0"/>
    <n v="0"/>
    <n v="0"/>
    <n v="0"/>
    <n v="0"/>
    <n v="0"/>
    <n v="0"/>
    <n v="0"/>
    <n v="0"/>
    <n v="0"/>
    <n v="0"/>
  </r>
  <r>
    <x v="52"/>
    <n v="35940833.289999999"/>
    <n v="0"/>
    <n v="2213734.25"/>
    <n v="0"/>
    <n v="1578519.93"/>
    <n v="0"/>
    <n v="111230.68"/>
    <n v="0"/>
    <n v="15073726.880000001"/>
    <n v="3276680.09"/>
    <n v="5029891"/>
    <n v="0"/>
    <n v="8657050.4700000007"/>
    <n v="0"/>
    <n v="0"/>
    <n v="0"/>
    <n v="0"/>
    <n v="0"/>
    <n v="0"/>
    <n v="0"/>
    <n v="0"/>
    <n v="0"/>
    <n v="0"/>
    <n v="0"/>
    <n v="0"/>
    <n v="0"/>
    <n v="0"/>
    <n v="0"/>
    <n v="1"/>
    <n v="0"/>
    <n v="6.159384876076144E-2"/>
    <n v="0"/>
    <n v="4.3919959152399497E-2"/>
    <n v="0"/>
    <n v="3.0948275211790449E-3"/>
    <n v="0"/>
    <n v="0.41940393419297933"/>
    <n v="9.1168728993038878E-2"/>
    <n v="0.139949203720869"/>
    <n v="0"/>
    <n v="0.24086949793700793"/>
    <n v="0"/>
    <n v="0"/>
    <n v="0"/>
    <n v="0"/>
    <n v="0"/>
    <n v="0"/>
    <n v="0"/>
    <n v="0"/>
    <n v="0"/>
    <n v="0"/>
    <n v="0"/>
    <n v="0"/>
    <n v="0"/>
    <n v="0"/>
    <n v="0"/>
    <n v="2213734.25"/>
    <n v="6.159384876076144E-2"/>
  </r>
  <r>
    <x v="53"/>
    <n v="335810.28"/>
    <n v="0"/>
    <n v="0"/>
    <n v="0"/>
    <n v="98595"/>
    <n v="0"/>
    <n v="0"/>
    <n v="0"/>
    <n v="59146.05"/>
    <n v="54178.99"/>
    <n v="0"/>
    <n v="0"/>
    <n v="123890.2400000000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.29360328099544775"/>
    <n v="0"/>
    <n v="0"/>
    <n v="0"/>
    <n v="0.17612936089985096"/>
    <n v="0.16133809244910546"/>
    <n v="0"/>
    <n v="0"/>
    <n v="0.36892926565559575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4"/>
    <n v="5521724.7599999998"/>
    <n v="2328.81"/>
    <n v="109790.5"/>
    <n v="0"/>
    <n v="0"/>
    <n v="0"/>
    <n v="32511.43"/>
    <n v="0"/>
    <n v="122255.32"/>
    <n v="1545689.31"/>
    <n v="0"/>
    <n v="0"/>
    <n v="3032649.6"/>
    <n v="503823.63"/>
    <n v="0"/>
    <n v="7530.14"/>
    <n v="0"/>
    <n v="0"/>
    <n v="0"/>
    <n v="0"/>
    <n v="0"/>
    <n v="0"/>
    <n v="0"/>
    <n v="0"/>
    <n v="165146.01999999999"/>
    <n v="0"/>
    <n v="0"/>
    <n v="0"/>
    <n v="1"/>
    <n v="4.2175408974930509E-4"/>
    <n v="1.9883370644501304E-2"/>
    <n v="0"/>
    <n v="0"/>
    <n v="0"/>
    <n v="5.887912095060675E-3"/>
    <n v="0"/>
    <n v="2.2140784865922945E-2"/>
    <n v="0.27992871379557865"/>
    <n v="0"/>
    <n v="0"/>
    <n v="0.54922143565881043"/>
    <n v="9.1243886991571099E-2"/>
    <n v="0"/>
    <n v="1.3637296908656491E-3"/>
    <n v="0"/>
    <n v="0"/>
    <n v="0"/>
    <n v="0"/>
    <n v="0"/>
    <n v="0"/>
    <n v="0"/>
    <n v="0"/>
    <n v="2.9908412167940077E-2"/>
    <n v="0"/>
    <n v="0"/>
    <n v="0"/>
    <n v="282466.65999999997"/>
    <n v="5.1155512503307028E-2"/>
  </r>
  <r>
    <x v="55"/>
    <n v="117247955.62"/>
    <n v="17049.87"/>
    <n v="0"/>
    <n v="54360.959999999999"/>
    <n v="95241692.780000001"/>
    <n v="0"/>
    <n v="0"/>
    <n v="0"/>
    <n v="337190.56"/>
    <n v="0"/>
    <n v="14016148.41"/>
    <n v="0"/>
    <n v="818064"/>
    <n v="6721048.4900000002"/>
    <n v="1693.8"/>
    <n v="40706.74"/>
    <n v="0"/>
    <n v="0"/>
    <n v="0"/>
    <n v="0"/>
    <n v="0"/>
    <n v="0"/>
    <n v="0"/>
    <n v="0"/>
    <n v="0"/>
    <n v="0"/>
    <n v="0"/>
    <n v="0"/>
    <n v="1"/>
    <n v="1.454172050151436E-4"/>
    <n v="0"/>
    <n v="4.636410051888971E-4"/>
    <n v="0.81231005074986395"/>
    <n v="0"/>
    <n v="0"/>
    <n v="0"/>
    <n v="2.8758758156332618E-3"/>
    <n v="0"/>
    <n v="0.11954279574329008"/>
    <n v="0"/>
    <n v="6.977213339662322E-3"/>
    <n v="5.7323374675997615E-2"/>
    <n v="1.4446307324023599E-5"/>
    <n v="3.4718507273534326E-4"/>
    <n v="0"/>
    <n v="0"/>
    <n v="0"/>
    <n v="0"/>
    <n v="0"/>
    <n v="0"/>
    <n v="0"/>
    <n v="0"/>
    <n v="0"/>
    <n v="0"/>
    <n v="0"/>
    <n v="0"/>
    <n v="40706.74"/>
    <n v="3.4718507273534326E-4"/>
  </r>
  <r>
    <x v="56"/>
    <n v="1178953.19"/>
    <n v="19461.349999999999"/>
    <n v="0"/>
    <n v="153411.92000000001"/>
    <n v="5494.24"/>
    <n v="0"/>
    <n v="0"/>
    <n v="0"/>
    <n v="112636.93"/>
    <n v="0"/>
    <n v="103204.72"/>
    <n v="0"/>
    <n v="32165.84"/>
    <n v="0"/>
    <n v="0"/>
    <n v="1718.38"/>
    <n v="0"/>
    <n v="0"/>
    <n v="0"/>
    <n v="0"/>
    <n v="0"/>
    <n v="0"/>
    <n v="0"/>
    <n v="263434.03999999998"/>
    <n v="882.16"/>
    <n v="0"/>
    <n v="486543.62"/>
    <n v="0"/>
    <n v="1"/>
    <n v="1.650731357705559E-2"/>
    <n v="0"/>
    <n v="0.13012553958991369"/>
    <n v="4.6602698449800199E-3"/>
    <n v="0"/>
    <n v="0"/>
    <n v="0"/>
    <n v="9.5539781354677875E-2"/>
    <n v="0"/>
    <n v="8.7539285592840216E-2"/>
    <n v="0"/>
    <n v="2.7283390276080427E-2"/>
    <n v="0"/>
    <n v="0"/>
    <n v="1.4575472669953928E-3"/>
    <n v="0"/>
    <n v="0"/>
    <n v="0"/>
    <n v="0"/>
    <n v="0"/>
    <n v="0"/>
    <n v="0"/>
    <n v="0.22344741270007504"/>
    <n v="7.4825701943263758E-4"/>
    <n v="0"/>
    <n v="0.41269121126005015"/>
    <n v="0"/>
    <n v="752578.2"/>
    <n v="0.63834442824655324"/>
  </r>
  <r>
    <x v="57"/>
    <n v="3224586.84"/>
    <n v="482408.42"/>
    <n v="0"/>
    <n v="414549.05"/>
    <n v="0"/>
    <n v="0"/>
    <n v="175853.61"/>
    <n v="36706.49"/>
    <n v="0"/>
    <n v="693839.54"/>
    <n v="0"/>
    <n v="0"/>
    <n v="0"/>
    <n v="26769.1"/>
    <n v="12506.53"/>
    <n v="155674.35999999999"/>
    <n v="0"/>
    <n v="0"/>
    <n v="0"/>
    <n v="0"/>
    <n v="0"/>
    <n v="0"/>
    <n v="0"/>
    <n v="0"/>
    <n v="1226279.73"/>
    <n v="0"/>
    <n v="0"/>
    <n v="0"/>
    <n v="1"/>
    <n v="0.14960317210746912"/>
    <n v="0"/>
    <n v="0.12855881096382568"/>
    <n v="0"/>
    <n v="0"/>
    <n v="5.4535237760878534E-2"/>
    <n v="1.138331569944632E-2"/>
    <n v="0"/>
    <n v="0.21517160939601182"/>
    <n v="0"/>
    <n v="0"/>
    <n v="0"/>
    <n v="8.3015596503519806E-3"/>
    <n v="3.8784906782042194E-3"/>
    <n v="4.8277304263885164E-2"/>
    <n v="0"/>
    <n v="0"/>
    <n v="0"/>
    <n v="0"/>
    <n v="0"/>
    <n v="0"/>
    <n v="0"/>
    <n v="0"/>
    <n v="0.38029049637875467"/>
    <n v="0"/>
    <n v="0"/>
    <n v="0"/>
    <n v="1381954.0899999999"/>
    <n v="0.42856780064263983"/>
  </r>
  <r>
    <x v="58"/>
    <n v="6238533.8600000003"/>
    <n v="0"/>
    <n v="0"/>
    <n v="0"/>
    <n v="2735546.8"/>
    <n v="0"/>
    <n v="0"/>
    <n v="0"/>
    <n v="870652.51"/>
    <n v="0"/>
    <n v="0"/>
    <n v="0"/>
    <n v="2632334.5499999998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.43849193759124677"/>
    <n v="0"/>
    <n v="0"/>
    <n v="0"/>
    <n v="0.13956043672094456"/>
    <n v="0"/>
    <n v="0"/>
    <n v="0"/>
    <n v="0.42194762568780858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9"/>
    <n v="1196.6300000000001"/>
    <n v="0"/>
    <n v="0"/>
    <n v="0"/>
    <n v="0"/>
    <n v="0"/>
    <n v="0"/>
    <n v="0"/>
    <n v="0"/>
    <n v="0"/>
    <n v="0"/>
    <n v="0"/>
    <n v="1196.630000000000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0"/>
    <n v="138724.44"/>
    <n v="0"/>
    <n v="0"/>
    <n v="0"/>
    <n v="75690"/>
    <n v="0"/>
    <n v="0"/>
    <n v="0"/>
    <n v="47756.42"/>
    <n v="0"/>
    <n v="0"/>
    <n v="0"/>
    <n v="0"/>
    <n v="0"/>
    <n v="15278.02"/>
    <n v="0"/>
    <n v="0"/>
    <n v="0"/>
    <n v="0"/>
    <n v="0"/>
    <n v="0"/>
    <n v="0"/>
    <n v="0"/>
    <n v="0"/>
    <n v="0"/>
    <n v="0"/>
    <n v="0"/>
    <n v="0"/>
    <n v="1"/>
    <n v="0"/>
    <n v="0"/>
    <n v="0"/>
    <n v="0.54561402446461493"/>
    <n v="0"/>
    <n v="0"/>
    <n v="0"/>
    <n v="0.34425383155268097"/>
    <n v="0"/>
    <n v="0"/>
    <n v="0"/>
    <n v="0"/>
    <n v="0"/>
    <n v="0.11013214398270413"/>
    <n v="0"/>
    <n v="0"/>
    <n v="0"/>
    <n v="0"/>
    <n v="0"/>
    <n v="0"/>
    <n v="0"/>
    <n v="0"/>
    <n v="0"/>
    <n v="0"/>
    <n v="0"/>
    <n v="0"/>
    <n v="0"/>
    <n v="0"/>
    <n v="0"/>
  </r>
  <r>
    <x v="61"/>
    <n v="10460502.439999999"/>
    <n v="144140.23000000001"/>
    <n v="67158.39"/>
    <n v="4837159.9800000004"/>
    <n v="0"/>
    <n v="565293.03"/>
    <n v="11121.57"/>
    <n v="0"/>
    <n v="88936.78"/>
    <n v="1538404.21"/>
    <n v="0"/>
    <n v="0"/>
    <n v="2609967.9900000002"/>
    <n v="0"/>
    <n v="0"/>
    <n v="262528.3"/>
    <n v="0"/>
    <n v="0"/>
    <n v="0"/>
    <n v="0"/>
    <n v="0"/>
    <n v="0"/>
    <n v="0"/>
    <n v="335791.96"/>
    <n v="0"/>
    <n v="0"/>
    <n v="0"/>
    <n v="0"/>
    <n v="1"/>
    <n v="1.3779474822243818E-2"/>
    <n v="6.4201877859320113E-3"/>
    <n v="0.46242138059288102"/>
    <n v="0"/>
    <n v="5.4040714893232228E-2"/>
    <n v="1.0631965399168723E-3"/>
    <n v="0"/>
    <n v="8.5021518335404167E-3"/>
    <n v="0.14706790795414221"/>
    <n v="0"/>
    <n v="0"/>
    <n v="0.24950694337776"/>
    <n v="0"/>
    <n v="0"/>
    <n v="2.5097102314714435E-2"/>
    <n v="0"/>
    <n v="0"/>
    <n v="0"/>
    <n v="0"/>
    <n v="0"/>
    <n v="0"/>
    <n v="0"/>
    <n v="3.2100939885637086E-2"/>
    <n v="0"/>
    <n v="0"/>
    <n v="0"/>
    <n v="0"/>
    <n v="665478.65"/>
    <n v="6.3618229986283525E-2"/>
  </r>
  <r>
    <x v="62"/>
    <n v="34856463.920000002"/>
    <n v="0"/>
    <n v="0"/>
    <n v="0"/>
    <n v="0"/>
    <n v="0"/>
    <n v="0"/>
    <n v="0"/>
    <n v="0"/>
    <n v="2201795.17"/>
    <n v="0"/>
    <n v="0"/>
    <n v="0"/>
    <n v="32654668.75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6.3167485234686988E-2"/>
    <n v="0"/>
    <n v="0"/>
    <n v="0"/>
    <n v="0.93683251476531293"/>
    <n v="0"/>
    <n v="0"/>
    <n v="0"/>
    <n v="0"/>
    <n v="0"/>
    <n v="0"/>
    <n v="0"/>
    <n v="0"/>
    <n v="0"/>
    <n v="0"/>
    <n v="0"/>
    <n v="0"/>
    <n v="0"/>
    <n v="0"/>
    <n v="0"/>
    <n v="0"/>
  </r>
  <r>
    <x v="63"/>
    <n v="86724211.310000002"/>
    <n v="161.68"/>
    <n v="0"/>
    <n v="0"/>
    <n v="1739491.62"/>
    <n v="0"/>
    <n v="6026.33"/>
    <n v="0"/>
    <n v="4383612.42"/>
    <n v="0"/>
    <n v="127432.75"/>
    <n v="0"/>
    <n v="80322600.670000002"/>
    <n v="0"/>
    <n v="0"/>
    <n v="0"/>
    <n v="0"/>
    <n v="0"/>
    <n v="0"/>
    <n v="0"/>
    <n v="0"/>
    <n v="0"/>
    <n v="0"/>
    <n v="0"/>
    <n v="144885.85"/>
    <n v="0"/>
    <n v="0"/>
    <n v="0"/>
    <n v="1"/>
    <n v="1.8643006094580302E-6"/>
    <n v="0"/>
    <n v="0"/>
    <n v="2.0057739283233154E-2"/>
    <n v="0"/>
    <n v="6.9488438222385025E-5"/>
    <n v="0"/>
    <n v="5.0546581557606322E-2"/>
    <n v="0"/>
    <n v="1.4694022358356803E-3"/>
    <n v="0"/>
    <n v="0.92618427376506052"/>
    <n v="0"/>
    <n v="0"/>
    <n v="0"/>
    <n v="0"/>
    <n v="0"/>
    <n v="0"/>
    <n v="0"/>
    <n v="0"/>
    <n v="0"/>
    <n v="0"/>
    <n v="0"/>
    <n v="1.6706505347405044E-3"/>
    <n v="0"/>
    <n v="0"/>
    <n v="0"/>
    <n v="144885.85"/>
    <n v="1.6706505347405044E-3"/>
  </r>
  <r>
    <x v="64"/>
    <n v="39207059.369999997"/>
    <n v="106503.13"/>
    <n v="0"/>
    <n v="555807.67000000004"/>
    <n v="0"/>
    <n v="236795.9"/>
    <n v="453772.64"/>
    <n v="0"/>
    <n v="88459.57"/>
    <n v="4856109.3899999997"/>
    <n v="4278209.17"/>
    <n v="0"/>
    <n v="923869.48"/>
    <n v="27600662.949999999"/>
    <n v="1738.17"/>
    <n v="105131.31"/>
    <n v="0"/>
    <n v="0"/>
    <n v="0"/>
    <n v="0"/>
    <n v="0"/>
    <n v="0"/>
    <n v="0"/>
    <n v="0"/>
    <n v="0"/>
    <n v="0"/>
    <n v="0"/>
    <n v="0"/>
    <n v="1"/>
    <n v="2.7164273911726424E-3"/>
    <n v="0"/>
    <n v="1.4176214154568463E-2"/>
    <n v="0"/>
    <n v="6.0396240831361286E-3"/>
    <n v="1.1573748383364158E-2"/>
    <n v="0"/>
    <n v="2.2562153709412463E-3"/>
    <n v="0.12385803648706542"/>
    <n v="0.10911833834887272"/>
    <n v="0"/>
    <n v="2.3563855459838839E-2"/>
    <n v="0.70397176920437843"/>
    <n v="4.4333087661503962E-5"/>
    <n v="2.6814382840566501E-3"/>
    <n v="0"/>
    <n v="0"/>
    <n v="0"/>
    <n v="0"/>
    <n v="0"/>
    <n v="0"/>
    <n v="0"/>
    <n v="0"/>
    <n v="0"/>
    <n v="0"/>
    <n v="0"/>
    <n v="0"/>
    <n v="105131.31"/>
    <n v="2.6814382840566501E-3"/>
  </r>
  <r>
    <x v="65"/>
    <n v="211973863.68000001"/>
    <n v="1743240.66"/>
    <n v="0"/>
    <n v="7005282.6699999999"/>
    <n v="2198.36"/>
    <n v="410912.68"/>
    <n v="1867207.86"/>
    <n v="0"/>
    <n v="21182.83"/>
    <n v="110537376.81999999"/>
    <n v="244583.03"/>
    <n v="404.25"/>
    <n v="381.65"/>
    <n v="89981354.069999993"/>
    <n v="147073.15"/>
    <n v="1887.3"/>
    <n v="0"/>
    <n v="0"/>
    <n v="0"/>
    <n v="0"/>
    <n v="0"/>
    <n v="0"/>
    <n v="0"/>
    <n v="0"/>
    <n v="0"/>
    <n v="0"/>
    <n v="10778.35"/>
    <n v="0"/>
    <n v="1"/>
    <n v="8.2238471750065885E-3"/>
    <n v="0"/>
    <n v="3.3047860469134605E-2"/>
    <n v="1.0370901213173567E-5"/>
    <n v="1.9385063463310836E-3"/>
    <n v="8.8086702180358162E-3"/>
    <n v="0"/>
    <n v="9.9931329420772496E-5"/>
    <n v="0.5214670096633679"/>
    <n v="1.1538357878366904E-3"/>
    <n v="1.9070747354507059E-6"/>
    <n v="1.8004578176493799E-6"/>
    <n v="0.42449268276695495"/>
    <n v="6.938268116961088E-4"/>
    <n v="8.9034561489576183E-6"/>
    <n v="0"/>
    <n v="0"/>
    <n v="0"/>
    <n v="0"/>
    <n v="0"/>
    <n v="0"/>
    <n v="0"/>
    <n v="0"/>
    <n v="0"/>
    <n v="0"/>
    <n v="5.0847542300173446E-5"/>
    <n v="0"/>
    <n v="12665.65"/>
    <n v="5.9750998449131061E-5"/>
  </r>
  <r>
    <x v="66"/>
    <n v="147537703.94999999"/>
    <n v="1743240.66"/>
    <n v="0"/>
    <n v="7005282.6699999999"/>
    <n v="2198.36"/>
    <n v="28345"/>
    <n v="1867207.86"/>
    <n v="0"/>
    <n v="21182.83"/>
    <n v="48080100.130000003"/>
    <n v="240018.48"/>
    <n v="404.25"/>
    <n v="381.65"/>
    <n v="88389603.25"/>
    <n v="147073.15"/>
    <n v="1887.3"/>
    <n v="0"/>
    <n v="0"/>
    <n v="0"/>
    <n v="0"/>
    <n v="0"/>
    <n v="0"/>
    <n v="0"/>
    <n v="0"/>
    <n v="0"/>
    <n v="0"/>
    <n v="10778.35"/>
    <n v="0"/>
    <n v="1"/>
    <n v="1.1815560452199921E-2"/>
    <n v="0"/>
    <n v="4.7481304659411437E-2"/>
    <n v="1.4900326771690962E-5"/>
    <n v="1.9212038171345015E-4"/>
    <n v="1.2655801263064188E-2"/>
    <n v="0"/>
    <n v="1.4357570595770414E-4"/>
    <n v="0.32588347820767349"/>
    <n v="1.6268280824089647E-3"/>
    <n v="2.7399775730344762E-6"/>
    <n v="2.5867963902253749E-6"/>
    <n v="0.59909840592310515"/>
    <n v="9.9685128656904257E-4"/>
    <n v="1.2791984350248525E-5"/>
    <n v="0"/>
    <n v="0"/>
    <n v="0"/>
    <n v="0"/>
    <n v="0"/>
    <n v="0"/>
    <n v="0"/>
    <n v="0"/>
    <n v="0"/>
    <n v="0"/>
    <n v="7.3054885032321947E-5"/>
    <n v="0"/>
    <n v="12665.65"/>
    <n v="8.5846869382570469E-5"/>
  </r>
  <r>
    <x v="67"/>
    <n v="64436159.740000002"/>
    <n v="0"/>
    <n v="0"/>
    <n v="0"/>
    <n v="0"/>
    <n v="382567.67999999999"/>
    <n v="0"/>
    <n v="0"/>
    <n v="0"/>
    <n v="62457276.700000003"/>
    <n v="4564.54"/>
    <n v="0"/>
    <n v="0"/>
    <n v="1591750.82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5.9371582903708277E-3"/>
    <n v="0"/>
    <n v="0"/>
    <n v="0"/>
    <n v="0.96928924616263923"/>
    <n v="7.0838175620923486E-5"/>
    <n v="0"/>
    <n v="0"/>
    <n v="2.4702757371369073E-2"/>
    <n v="0"/>
    <n v="0"/>
    <n v="0"/>
    <n v="0"/>
    <n v="0"/>
    <n v="0"/>
    <n v="0"/>
    <n v="0"/>
    <n v="0"/>
    <n v="0"/>
    <n v="0"/>
    <n v="0"/>
    <n v="0"/>
    <n v="0"/>
    <n v="0"/>
    <n v="0"/>
  </r>
  <r>
    <x v="68"/>
    <n v="419918982.38"/>
    <n v="7818166.8300000001"/>
    <n v="10318397.890000001"/>
    <n v="74846640.489999995"/>
    <n v="4752962.09"/>
    <n v="1647788.68"/>
    <n v="1784366.92"/>
    <n v="51359.58"/>
    <n v="4964499.09"/>
    <n v="54982450.939999998"/>
    <n v="26479786.399999999"/>
    <n v="47458.99"/>
    <n v="10328147.960000001"/>
    <n v="76644970.739999995"/>
    <n v="3529324.44"/>
    <n v="65624452.259999998"/>
    <n v="1766327.92"/>
    <n v="0"/>
    <n v="0"/>
    <n v="578339.29"/>
    <n v="0"/>
    <n v="0"/>
    <n v="49291.97"/>
    <n v="14362010.619999999"/>
    <n v="26978030.539999999"/>
    <n v="0"/>
    <n v="32364208.73"/>
    <n v="0"/>
    <n v="1"/>
    <n v="1.8618274376853618E-2"/>
    <n v="2.4572354008665667E-2"/>
    <n v="0.17824066934480362"/>
    <n v="1.1318759783283318E-2"/>
    <n v="3.924063329218244E-3"/>
    <n v="4.2493123551753638E-3"/>
    <n v="1.2230830744756102E-4"/>
    <n v="1.1822516481304109E-2"/>
    <n v="0.13093585488413184"/>
    <n v="6.3059274553198152E-2"/>
    <n v="1.1301939657743938E-4"/>
    <n v="2.4595572939957459E-2"/>
    <n v="0.18252323413815374"/>
    <n v="8.4047747020071263E-3"/>
    <n v="0.15627884190435107"/>
    <n v="4.2063540685607428E-3"/>
    <n v="0"/>
    <n v="0"/>
    <n v="1.3772639824999378E-3"/>
    <n v="0"/>
    <n v="0"/>
    <n v="1.1738447669268236E-4"/>
    <n v="3.4201860888973319E-2"/>
    <n v="6.4245799004119794E-2"/>
    <n v="0"/>
    <n v="7.7072507050211056E-2"/>
    <n v="0"/>
    <n v="151413427.96000001"/>
    <n v="0.36057771692488166"/>
  </r>
  <r>
    <x v="69"/>
    <n v="5753101.2199999997"/>
    <n v="28539.83"/>
    <n v="5572.16"/>
    <n v="38574.46"/>
    <n v="0"/>
    <n v="2900.57"/>
    <n v="39.53"/>
    <n v="0"/>
    <n v="315201.8"/>
    <n v="67078.039999999994"/>
    <n v="5120027.45"/>
    <n v="0"/>
    <n v="26041.87"/>
    <n v="2861.16"/>
    <n v="3502.78"/>
    <n v="3839.41"/>
    <n v="9627.4599999999991"/>
    <n v="0"/>
    <n v="0"/>
    <n v="0"/>
    <n v="0"/>
    <n v="0"/>
    <n v="0"/>
    <n v="2384.1999999999998"/>
    <n v="19197.03"/>
    <n v="0"/>
    <n v="107713.48"/>
    <n v="0"/>
    <n v="1"/>
    <n v="4.9607731393260628E-3"/>
    <n v="9.6854892464415916E-4"/>
    <n v="6.7049854547839858E-3"/>
    <n v="0"/>
    <n v="5.0417503344396227E-4"/>
    <n v="6.8710767442398667E-6"/>
    <n v="0"/>
    <n v="5.4788154761511394E-2"/>
    <n v="1.1659457644654477E-2"/>
    <n v="0.88995956340917648"/>
    <n v="0"/>
    <n v="4.5265794923733324E-3"/>
    <n v="4.9732481501516153E-4"/>
    <n v="6.0885075128227974E-4"/>
    <n v="6.6736354066789742E-4"/>
    <n v="1.6734383129800034E-3"/>
    <n v="0"/>
    <n v="0"/>
    <n v="0"/>
    <n v="0"/>
    <n v="0"/>
    <n v="0"/>
    <n v="4.1441996391643529E-4"/>
    <n v="3.3368142269535805E-3"/>
    <n v="0"/>
    <n v="1.8722681190719605E-2"/>
    <n v="0"/>
    <n v="148333.74"/>
    <n v="2.5783266159881676E-2"/>
  </r>
  <r>
    <x v="70"/>
    <n v="2070597.9"/>
    <n v="11156.99"/>
    <n v="40677.94"/>
    <n v="572468.24"/>
    <n v="0"/>
    <n v="34225.47"/>
    <n v="149.49"/>
    <n v="0"/>
    <n v="38466.99"/>
    <n v="484674.55"/>
    <n v="1467.84"/>
    <n v="0"/>
    <n v="6060.55"/>
    <n v="542009.29"/>
    <n v="7926.33"/>
    <n v="127927.32"/>
    <n v="3919.52"/>
    <n v="0"/>
    <n v="0"/>
    <n v="0"/>
    <n v="0"/>
    <n v="0"/>
    <n v="0"/>
    <n v="115112.25"/>
    <n v="53738.41"/>
    <n v="0"/>
    <n v="30616.71"/>
    <n v="0"/>
    <n v="1"/>
    <n v="5.3882938836169016E-3"/>
    <n v="1.9645504325103393E-2"/>
    <n v="0.27647484815859225"/>
    <n v="0"/>
    <n v="1.6529269154576077E-2"/>
    <n v="7.2196538014454668E-5"/>
    <n v="0"/>
    <n v="1.8577720956830874E-2"/>
    <n v="0.23407468441844745"/>
    <n v="7.0889669114413767E-4"/>
    <n v="0"/>
    <n v="2.9269565085524333E-3"/>
    <n v="0.26176462846794157"/>
    <n v="3.8280392344645963E-3"/>
    <n v="6.1782792303614338E-2"/>
    <n v="1.8929411644820079E-3"/>
    <n v="0"/>
    <n v="0"/>
    <n v="0"/>
    <n v="0"/>
    <n v="0"/>
    <n v="0"/>
    <n v="5.5593724884971635E-2"/>
    <n v="2.5953088236011446E-2"/>
    <n v="0"/>
    <n v="1.4786410244113549E-2"/>
    <n v="0"/>
    <n v="371992.15000000008"/>
    <n v="0.17965446115829639"/>
  </r>
  <r>
    <x v="71"/>
    <n v="79279"/>
    <n v="30.12"/>
    <n v="0"/>
    <n v="71881.14"/>
    <n v="0"/>
    <n v="0"/>
    <n v="0"/>
    <n v="0"/>
    <n v="0"/>
    <n v="0"/>
    <n v="0"/>
    <n v="0"/>
    <n v="0"/>
    <n v="0"/>
    <n v="1481.55"/>
    <n v="0"/>
    <n v="0"/>
    <n v="0"/>
    <n v="0"/>
    <n v="0"/>
    <n v="0"/>
    <n v="0"/>
    <n v="0"/>
    <n v="5886.19"/>
    <n v="0"/>
    <n v="0"/>
    <n v="0"/>
    <n v="0"/>
    <n v="1"/>
    <n v="3.7992406564159488E-4"/>
    <n v="0"/>
    <n v="0.90668575537027463"/>
    <n v="0"/>
    <n v="0"/>
    <n v="0"/>
    <n v="0"/>
    <n v="0"/>
    <n v="0"/>
    <n v="0"/>
    <n v="0"/>
    <n v="0"/>
    <n v="0"/>
    <n v="1.8687798786563906E-2"/>
    <n v="0"/>
    <n v="0"/>
    <n v="0"/>
    <n v="0"/>
    <n v="0"/>
    <n v="0"/>
    <n v="0"/>
    <n v="0"/>
    <n v="7.4246521777519892E-2"/>
    <n v="0"/>
    <n v="0"/>
    <n v="0"/>
    <n v="0"/>
    <n v="5886.19"/>
    <n v="7.4246521777519892E-2"/>
  </r>
  <r>
    <x v="72"/>
    <n v="15375840.9"/>
    <n v="17075.5"/>
    <n v="538463.91"/>
    <n v="4707426.1900000004"/>
    <n v="1583.01"/>
    <n v="89071.58"/>
    <n v="40257.300000000003"/>
    <n v="1764.41"/>
    <n v="0"/>
    <n v="489161.67"/>
    <n v="105680.78"/>
    <n v="0"/>
    <n v="791.51"/>
    <n v="0"/>
    <n v="4938.78"/>
    <n v="1649061.23"/>
    <n v="993.38"/>
    <n v="0"/>
    <n v="0"/>
    <n v="0"/>
    <n v="0"/>
    <n v="0"/>
    <n v="0"/>
    <n v="5061326.0599999996"/>
    <n v="1796724.4"/>
    <n v="0"/>
    <n v="871521.19"/>
    <n v="0"/>
    <n v="1"/>
    <n v="1.1105408875556198E-3"/>
    <n v="3.5020127582095363E-2"/>
    <n v="0.30615731657317036"/>
    <n v="1.0295436914933219E-4"/>
    <n v="5.792956663592949E-3"/>
    <n v="2.6182177782549769E-3"/>
    <n v="1.147520978836351E-4"/>
    <n v="0"/>
    <n v="3.1813653196684673E-2"/>
    <n v="6.8731707545178879E-3"/>
    <n v="0"/>
    <n v="5.1477509760132857E-5"/>
    <n v="0"/>
    <n v="3.2120389591180015E-4"/>
    <n v="0.10725014916094767"/>
    <n v="6.4606547795379436E-5"/>
    <n v="0"/>
    <n v="0"/>
    <n v="0"/>
    <n v="0"/>
    <n v="0"/>
    <n v="0"/>
    <n v="0.3291739354561089"/>
    <n v="0.11685373253309352"/>
    <n v="0"/>
    <n v="5.6681204993477785E-2"/>
    <n v="0"/>
    <n v="9918090.1699999999"/>
    <n v="0.64504375627351862"/>
  </r>
  <r>
    <x v="73"/>
    <n v="3969609.26"/>
    <n v="6193.77"/>
    <n v="31100.28"/>
    <n v="8385.19"/>
    <n v="0"/>
    <n v="0"/>
    <n v="21.16"/>
    <n v="2838.5"/>
    <n v="151333.51999999999"/>
    <n v="2150102.19"/>
    <n v="2908.64"/>
    <n v="0"/>
    <n v="311293.99"/>
    <n v="735028.45"/>
    <n v="8929.6"/>
    <n v="158831.54999999999"/>
    <n v="16.2"/>
    <n v="0"/>
    <n v="0"/>
    <n v="0"/>
    <n v="0"/>
    <n v="0"/>
    <n v="0"/>
    <n v="144089.75"/>
    <n v="196580.62"/>
    <n v="0"/>
    <n v="61955.839999999997"/>
    <n v="0"/>
    <n v="1"/>
    <n v="1.5602971462234045E-3"/>
    <n v="7.8345947832658969E-3"/>
    <n v="2.1123464428839025E-3"/>
    <n v="0"/>
    <n v="0"/>
    <n v="5.3304994557575171E-6"/>
    <n v="7.1505778379809604E-4"/>
    <n v="3.8123026748481538E-2"/>
    <n v="0.54164076340349931"/>
    <n v="7.3272702915853233E-4"/>
    <n v="0"/>
    <n v="7.8419302659526749E-2"/>
    <n v="0.18516392971130866"/>
    <n v="2.2494909234467074E-3"/>
    <n v="4.0011885200005808E-2"/>
    <n v="4.0810061995875128E-6"/>
    <n v="0"/>
    <n v="0"/>
    <n v="0"/>
    <n v="0"/>
    <n v="0"/>
    <n v="0"/>
    <n v="3.6298219941173757E-2"/>
    <n v="4.9521403020910931E-2"/>
    <n v="0"/>
    <n v="1.5607541181521731E-2"/>
    <n v="0"/>
    <n v="592574.24"/>
    <n v="0.14927772513307772"/>
  </r>
  <r>
    <x v="74"/>
    <n v="1615741.51"/>
    <n v="1963.25"/>
    <n v="383947.42"/>
    <n v="154666.79999999999"/>
    <n v="0"/>
    <n v="147281.51999999999"/>
    <n v="0"/>
    <n v="0"/>
    <n v="945.5"/>
    <n v="0"/>
    <n v="1916.49"/>
    <n v="0"/>
    <n v="459724.61"/>
    <n v="355845.48"/>
    <n v="887.78"/>
    <n v="0"/>
    <n v="0"/>
    <n v="0"/>
    <n v="0"/>
    <n v="0"/>
    <n v="0"/>
    <n v="0"/>
    <n v="0"/>
    <n v="97631.49"/>
    <n v="10931.17"/>
    <n v="0"/>
    <n v="0"/>
    <n v="0"/>
    <n v="1"/>
    <n v="1.2150767853949609E-3"/>
    <n v="0.23762923563188024"/>
    <n v="9.5724965313294441E-2"/>
    <n v="0"/>
    <n v="9.1154135168564174E-2"/>
    <n v="0"/>
    <n v="0"/>
    <n v="5.8518023715315695E-4"/>
    <n v="0"/>
    <n v="1.1861365126405647E-3"/>
    <n v="0"/>
    <n v="0.2845285629877764"/>
    <n v="0.2202366392134098"/>
    <n v="5.494567011526491E-4"/>
    <n v="0"/>
    <n v="0"/>
    <n v="0"/>
    <n v="0"/>
    <n v="0"/>
    <n v="0"/>
    <n v="0"/>
    <n v="0"/>
    <n v="6.0425191403295692E-2"/>
    <n v="6.7654200454378378E-3"/>
    <n v="0"/>
    <n v="0"/>
    <n v="0"/>
    <n v="492510.07999999996"/>
    <n v="0.30481984708061377"/>
  </r>
  <r>
    <x v="75"/>
    <n v="6383498.21"/>
    <n v="5417.79"/>
    <n v="363089.07"/>
    <n v="4399883.82"/>
    <n v="0"/>
    <n v="164699.84"/>
    <n v="142565.64000000001"/>
    <n v="0"/>
    <n v="116598.08"/>
    <n v="61596.26"/>
    <n v="0"/>
    <n v="0"/>
    <n v="2024.33"/>
    <n v="0"/>
    <n v="2837.49"/>
    <n v="562693"/>
    <n v="0"/>
    <n v="0"/>
    <n v="0"/>
    <n v="0"/>
    <n v="0"/>
    <n v="0"/>
    <n v="0"/>
    <n v="288002.98"/>
    <n v="233951.66"/>
    <n v="0"/>
    <n v="40138.239999999998"/>
    <n v="0"/>
    <n v="1"/>
    <n v="8.4871802603669877E-4"/>
    <n v="5.6879325105975084E-2"/>
    <n v="0.68925903560330137"/>
    <n v="0"/>
    <n v="2.580087509729246E-2"/>
    <n v="2.233346596332797E-2"/>
    <n v="0"/>
    <n v="1.8265545969347111E-2"/>
    <n v="9.6492954135253065E-3"/>
    <n v="0"/>
    <n v="0"/>
    <n v="3.1711922419415856E-4"/>
    <n v="0"/>
    <n v="4.4450392349996444E-4"/>
    <n v="8.8148062627873752E-2"/>
    <n v="0"/>
    <n v="0"/>
    <n v="0"/>
    <n v="0"/>
    <n v="0"/>
    <n v="0"/>
    <n v="0"/>
    <n v="4.5116794980663115E-2"/>
    <n v="3.6649443973134598E-2"/>
    <n v="0"/>
    <n v="6.2878125252893271E-3"/>
    <n v="0"/>
    <n v="1487874.95"/>
    <n v="0.23308143921293586"/>
  </r>
  <r>
    <x v="76"/>
    <n v="7927195.2000000002"/>
    <n v="4630.38"/>
    <n v="158467.39000000001"/>
    <n v="781104.98"/>
    <n v="0"/>
    <n v="0"/>
    <n v="22868.14"/>
    <n v="1195.48"/>
    <n v="46541.57"/>
    <n v="1609277.03"/>
    <n v="0"/>
    <n v="0"/>
    <n v="246628.86"/>
    <n v="0"/>
    <n v="2526.85"/>
    <n v="201665.55"/>
    <n v="43315.4"/>
    <n v="0"/>
    <n v="0"/>
    <n v="0"/>
    <n v="0"/>
    <n v="0"/>
    <n v="0"/>
    <n v="2098285.48"/>
    <n v="1246960.21"/>
    <n v="0"/>
    <n v="1463727.88"/>
    <n v="0"/>
    <n v="1"/>
    <n v="5.841132813280541E-4"/>
    <n v="1.999034791019149E-2"/>
    <n v="9.8534848744484052E-2"/>
    <n v="0"/>
    <n v="0"/>
    <n v="2.8847706437202403E-3"/>
    <n v="1.5080743817182652E-4"/>
    <n v="5.871127028636812E-3"/>
    <n v="0.20300711530353133"/>
    <n v="0"/>
    <n v="0"/>
    <n v="3.1111743028606132E-2"/>
    <n v="0"/>
    <n v="3.1875713114772297E-4"/>
    <n v="2.5439710378268469E-2"/>
    <n v="5.464152062257783E-3"/>
    <n v="0"/>
    <n v="0"/>
    <n v="0"/>
    <n v="0"/>
    <n v="0"/>
    <n v="0"/>
    <n v="0.26469456435234495"/>
    <n v="0.15730156487126745"/>
    <n v="0"/>
    <n v="0.18464637782604368"/>
    <n v="0"/>
    <n v="5212421.91"/>
    <n v="0.65753671740037389"/>
  </r>
  <r>
    <x v="77"/>
    <n v="58181795.979999997"/>
    <n v="42092.82"/>
    <n v="5651.2"/>
    <n v="27023187.640000001"/>
    <n v="34238.83"/>
    <n v="9131.1200000000008"/>
    <n v="40926.58"/>
    <n v="0"/>
    <n v="1389.49"/>
    <n v="13458940.35"/>
    <n v="11505.47"/>
    <n v="0"/>
    <n v="143433.17000000001"/>
    <n v="17086815.289999999"/>
    <n v="0"/>
    <n v="23127.96"/>
    <n v="11461.03"/>
    <n v="0"/>
    <n v="0"/>
    <n v="0"/>
    <n v="0"/>
    <n v="0"/>
    <n v="0"/>
    <n v="55829.36"/>
    <n v="204137.62"/>
    <n v="0"/>
    <n v="29928.05"/>
    <n v="0"/>
    <n v="1"/>
    <n v="7.2347061982186683E-4"/>
    <n v="9.7130037064215087E-5"/>
    <n v="0.46446121479799674"/>
    <n v="5.8848011518533398E-4"/>
    <n v="1.569411848877753E-4"/>
    <n v="7.0342586217291263E-4"/>
    <n v="0"/>
    <n v="2.3881868488171754E-5"/>
    <n v="0.23132562553803793"/>
    <n v="1.9775034108529421E-4"/>
    <n v="0"/>
    <n v="2.4652585501022551E-3"/>
    <n v="0.29367974986323203"/>
    <n v="0"/>
    <n v="3.9751196418808107E-4"/>
    <n v="1.9698652829382805E-4"/>
    <n v="0"/>
    <n v="0"/>
    <n v="0"/>
    <n v="0"/>
    <n v="0"/>
    <n v="0"/>
    <n v="9.5956749116495738E-4"/>
    <n v="3.5086166826161975E-3"/>
    <n v="0"/>
    <n v="5.1438855566245795E-4"/>
    <n v="0"/>
    <n v="330135.21999999997"/>
    <n v="5.6742012589897362E-3"/>
  </r>
  <r>
    <x v="78"/>
    <n v="78689612.689999998"/>
    <n v="3797158.68"/>
    <n v="0"/>
    <n v="0"/>
    <n v="0"/>
    <n v="0"/>
    <n v="19594.16"/>
    <n v="0"/>
    <n v="38"/>
    <n v="0"/>
    <n v="0"/>
    <n v="0"/>
    <n v="0"/>
    <n v="0"/>
    <n v="556313.17000000004"/>
    <n v="47281952.759999998"/>
    <n v="0"/>
    <n v="0"/>
    <n v="0"/>
    <n v="0"/>
    <n v="0"/>
    <n v="0"/>
    <n v="0"/>
    <n v="0"/>
    <n v="13180796.300000001"/>
    <n v="0"/>
    <n v="13853759.609999999"/>
    <n v="0"/>
    <n v="1"/>
    <n v="4.8254890959484278E-2"/>
    <n v="0"/>
    <n v="0"/>
    <n v="0"/>
    <n v="0"/>
    <n v="2.4900567343229604E-4"/>
    <n v="0"/>
    <n v="4.829099890185265E-7"/>
    <n v="0"/>
    <n v="0"/>
    <n v="0"/>
    <n v="0"/>
    <n v="0"/>
    <n v="7.0697154425147807E-3"/>
    <n v="0.6008665075817391"/>
    <n v="0"/>
    <n v="0"/>
    <n v="0"/>
    <n v="0"/>
    <n v="0"/>
    <n v="0"/>
    <n v="0"/>
    <n v="0"/>
    <n v="0.16750363674969565"/>
    <n v="0"/>
    <n v="0.17605576055606328"/>
    <n v="0"/>
    <n v="74316508.670000002"/>
    <n v="0.94442590488749811"/>
  </r>
  <r>
    <x v="79"/>
    <n v="3445246.99"/>
    <n v="933.1"/>
    <n v="0"/>
    <n v="35089.449999999997"/>
    <n v="0"/>
    <n v="7942.52"/>
    <n v="0"/>
    <n v="0"/>
    <n v="0"/>
    <n v="1868036.86"/>
    <n v="0"/>
    <n v="0"/>
    <n v="0"/>
    <n v="1533245.05"/>
    <n v="0"/>
    <n v="0"/>
    <n v="0"/>
    <n v="0"/>
    <n v="0"/>
    <n v="0"/>
    <n v="0"/>
    <n v="0"/>
    <n v="0"/>
    <n v="0"/>
    <n v="0"/>
    <n v="0"/>
    <n v="0"/>
    <n v="0"/>
    <n v="1"/>
    <n v="2.7083689578958167E-4"/>
    <n v="0"/>
    <n v="1.0184886628403961E-2"/>
    <n v="0"/>
    <n v="2.3053557620262228E-3"/>
    <n v="0"/>
    <n v="0"/>
    <n v="0"/>
    <n v="0.54220694929044844"/>
    <n v="0"/>
    <n v="0"/>
    <n v="0"/>
    <n v="0.44503196852078231"/>
    <n v="0"/>
    <n v="0"/>
    <n v="0"/>
    <n v="0"/>
    <n v="0"/>
    <n v="0"/>
    <n v="0"/>
    <n v="0"/>
    <n v="0"/>
    <n v="0"/>
    <n v="0"/>
    <n v="0"/>
    <n v="0"/>
    <n v="0"/>
    <n v="0"/>
    <n v="0"/>
  </r>
  <r>
    <x v="80"/>
    <n v="45.17"/>
    <n v="0"/>
    <n v="0"/>
    <n v="0"/>
    <n v="0"/>
    <n v="0"/>
    <n v="8.65"/>
    <n v="0"/>
    <n v="0"/>
    <n v="0"/>
    <n v="0"/>
    <n v="0"/>
    <n v="0"/>
    <n v="0"/>
    <n v="0"/>
    <n v="0"/>
    <n v="36.520000000000003"/>
    <n v="0"/>
    <n v="0"/>
    <n v="0"/>
    <n v="0"/>
    <n v="0"/>
    <n v="0"/>
    <n v="0"/>
    <n v="0"/>
    <n v="0"/>
    <n v="0"/>
    <n v="0"/>
    <n v="1"/>
    <n v="0"/>
    <n v="0"/>
    <n v="0"/>
    <n v="0"/>
    <n v="0"/>
    <n v="0.19149878237768431"/>
    <n v="0"/>
    <n v="0"/>
    <n v="0"/>
    <n v="0"/>
    <n v="0"/>
    <n v="0"/>
    <n v="0"/>
    <n v="0"/>
    <n v="0"/>
    <n v="0.80850121762231575"/>
    <n v="0"/>
    <n v="0"/>
    <n v="0"/>
    <n v="0"/>
    <n v="0"/>
    <n v="0"/>
    <n v="0"/>
    <n v="0"/>
    <n v="0"/>
    <n v="0"/>
    <n v="0"/>
    <n v="36.520000000000003"/>
    <n v="0.80850121762231575"/>
  </r>
  <r>
    <x v="81"/>
    <n v="281437.94"/>
    <n v="1110.71"/>
    <n v="778.33"/>
    <n v="66001.38"/>
    <n v="1224.8699999999999"/>
    <n v="0"/>
    <n v="0"/>
    <n v="0"/>
    <n v="73878.929999999993"/>
    <n v="41478.910000000003"/>
    <n v="18319.71"/>
    <n v="0"/>
    <n v="56382.6"/>
    <n v="0"/>
    <n v="325.22000000000003"/>
    <n v="174.11"/>
    <n v="0"/>
    <n v="0"/>
    <n v="0"/>
    <n v="0"/>
    <n v="0"/>
    <n v="0"/>
    <n v="0"/>
    <n v="0"/>
    <n v="0"/>
    <n v="0"/>
    <n v="21763.18"/>
    <n v="0"/>
    <n v="1"/>
    <n v="3.9465539010127776E-3"/>
    <n v="2.7655475306563146E-3"/>
    <n v="0.23451486320572132"/>
    <n v="4.3521850678696688E-3"/>
    <n v="0"/>
    <n v="0"/>
    <n v="0"/>
    <n v="0.26250522584126357"/>
    <n v="0.14738208359541008"/>
    <n v="6.5093249332339481E-2"/>
    <n v="0"/>
    <n v="0.20033759485306066"/>
    <n v="0"/>
    <n v="1.155565592897674E-3"/>
    <n v="6.1864438035610979E-4"/>
    <n v="0"/>
    <n v="0"/>
    <n v="0"/>
    <n v="0"/>
    <n v="0"/>
    <n v="0"/>
    <n v="0"/>
    <n v="0"/>
    <n v="0"/>
    <n v="0"/>
    <n v="7.7328522231224411E-2"/>
    <n v="0"/>
    <n v="22715.62"/>
    <n v="8.0712714142236824E-2"/>
  </r>
  <r>
    <x v="82"/>
    <n v="72067368.629999995"/>
    <n v="671398.18"/>
    <n v="645.13"/>
    <n v="1452279.77"/>
    <n v="1740310.02"/>
    <n v="2113.56"/>
    <n v="718269.11"/>
    <n v="0"/>
    <n v="7789.88"/>
    <n v="23115650.52"/>
    <n v="1123142.45"/>
    <n v="0"/>
    <n v="455849.06"/>
    <n v="36270086.909999996"/>
    <n v="2098707.4900000002"/>
    <n v="1338619.79"/>
    <n v="0"/>
    <n v="0"/>
    <n v="0"/>
    <n v="0"/>
    <n v="0"/>
    <n v="0"/>
    <n v="0"/>
    <n v="2100362.46"/>
    <n v="673804.14"/>
    <n v="0"/>
    <n v="298340.15999999997"/>
    <n v="0"/>
    <n v="1"/>
    <n v="9.3162577288899706E-3"/>
    <n v="8.9517629443660189E-6"/>
    <n v="2.0151696913704841E-2"/>
    <n v="2.4148377456861228E-2"/>
    <n v="2.9327558924083894E-5"/>
    <n v="9.9666343263850078E-3"/>
    <n v="0"/>
    <n v="1.0809163908833563E-4"/>
    <n v="0.32075058323105587"/>
    <n v="1.5584618549989092E-2"/>
    <n v="0"/>
    <n v="6.325318499421949E-3"/>
    <n v="0.50328030007885693"/>
    <n v="2.9121466898214963E-2"/>
    <n v="1.8574561766957081E-2"/>
    <n v="0"/>
    <n v="0"/>
    <n v="0"/>
    <n v="0"/>
    <n v="0"/>
    <n v="0"/>
    <n v="0"/>
    <n v="2.9144431105615074E-2"/>
    <n v="9.3496426025954666E-3"/>
    <n v="0"/>
    <n v="4.1397398804957587E-3"/>
    <n v="0"/>
    <n v="4411771.68"/>
    <n v="6.1217327118607744E-2"/>
  </r>
  <r>
    <x v="83"/>
    <n v="21997792.41"/>
    <n v="146463.16"/>
    <n v="7580.76"/>
    <n v="3914309.25"/>
    <n v="4830.1000000000004"/>
    <n v="64350.52"/>
    <n v="161519.54999999999"/>
    <n v="1010.45"/>
    <n v="479780.61"/>
    <n v="4819458.3499999996"/>
    <n v="597604.07999999996"/>
    <n v="0"/>
    <n v="113281.11"/>
    <n v="11049682.390000001"/>
    <n v="8984.5499999999993"/>
    <n v="408411.97"/>
    <n v="0"/>
    <n v="0"/>
    <n v="0"/>
    <n v="0"/>
    <n v="0"/>
    <n v="0"/>
    <n v="0"/>
    <n v="31999.22"/>
    <n v="113368.94"/>
    <n v="0"/>
    <n v="75157.41"/>
    <n v="0"/>
    <n v="1"/>
    <n v="6.6580844691224179E-3"/>
    <n v="3.4461458035006524E-4"/>
    <n v="0.17794100321724057"/>
    <n v="2.1957203295564694E-4"/>
    <n v="2.9253171773157938E-3"/>
    <n v="7.3425345138985239E-3"/>
    <n v="4.5934154717300567E-5"/>
    <n v="2.1810398109852878E-2"/>
    <n v="0.21908827304912273"/>
    <n v="2.7166547845425364E-2"/>
    <n v="0"/>
    <n v="5.1496581060790185E-3"/>
    <n v="0.5023086946205072"/>
    <n v="4.0842962023387872E-4"/>
    <n v="1.8566043464176864E-2"/>
    <n v="0"/>
    <n v="0"/>
    <n v="0"/>
    <n v="0"/>
    <n v="0"/>
    <n v="0"/>
    <n v="0"/>
    <n v="1.4546559674530541E-3"/>
    <n v="5.1536507794511001E-3"/>
    <n v="0"/>
    <n v="3.4165887466886956E-3"/>
    <n v="0"/>
    <n v="636518.29999999993"/>
    <n v="2.8935553538119781E-2"/>
  </r>
  <r>
    <x v="84"/>
    <n v="2805606.9"/>
    <n v="5370.63"/>
    <n v="19548.28"/>
    <n v="1154682.77"/>
    <n v="0"/>
    <n v="651410.47"/>
    <n v="3109.95"/>
    <n v="0"/>
    <n v="4492.8599999999997"/>
    <n v="0"/>
    <n v="257592.82"/>
    <n v="0"/>
    <n v="8750.19"/>
    <n v="0"/>
    <n v="3361.05"/>
    <n v="318315.87"/>
    <n v="0"/>
    <n v="0"/>
    <n v="0"/>
    <n v="0"/>
    <n v="0"/>
    <n v="0"/>
    <n v="0"/>
    <n v="78004.899999999994"/>
    <n v="230543.67"/>
    <n v="0"/>
    <n v="70423.42"/>
    <n v="0"/>
    <n v="1"/>
    <n v="1.9142489277453659E-3"/>
    <n v="6.9675762488322938E-3"/>
    <n v="0.41156256423521059"/>
    <n v="0"/>
    <n v="0.23218166094473178"/>
    <n v="1.1084767434810629E-3"/>
    <n v="0"/>
    <n v="1.6013861385926872E-3"/>
    <n v="0"/>
    <n v="9.18135822947969E-2"/>
    <n v="0"/>
    <n v="3.1188225264202197E-3"/>
    <n v="0"/>
    <n v="1.1979760956533148E-3"/>
    <n v="0.11345704560392976"/>
    <n v="0"/>
    <n v="0"/>
    <n v="0"/>
    <n v="0"/>
    <n v="0"/>
    <n v="0"/>
    <n v="0"/>
    <n v="2.7803217906257643E-2"/>
    <n v="8.2172477548440592E-2"/>
    <n v="0"/>
    <n v="2.510095765732541E-2"/>
    <n v="0"/>
    <n v="716836.14000000013"/>
    <n v="0.25550127496478575"/>
  </r>
  <r>
    <x v="85"/>
    <n v="968624.13"/>
    <n v="282.57"/>
    <n v="0"/>
    <n v="0"/>
    <n v="0"/>
    <n v="0"/>
    <n v="0"/>
    <n v="0"/>
    <n v="0"/>
    <n v="950787"/>
    <n v="0"/>
    <n v="0"/>
    <n v="509.57"/>
    <n v="0"/>
    <n v="2968.25"/>
    <n v="1130.76"/>
    <n v="0"/>
    <n v="0"/>
    <n v="0"/>
    <n v="0"/>
    <n v="0"/>
    <n v="0"/>
    <n v="0"/>
    <n v="10015.08"/>
    <n v="0"/>
    <n v="0"/>
    <n v="2930.89"/>
    <n v="0"/>
    <n v="1"/>
    <n v="2.9172306496225733E-4"/>
    <n v="0"/>
    <n v="0"/>
    <n v="0"/>
    <n v="0"/>
    <n v="0"/>
    <n v="0"/>
    <n v="0"/>
    <n v="0.9815850860539681"/>
    <n v="0"/>
    <n v="0"/>
    <n v="5.2607609517223153E-4"/>
    <n v="0"/>
    <n v="3.064398158241216E-3"/>
    <n v="1.1673878081067421E-3"/>
    <n v="0"/>
    <n v="0"/>
    <n v="0"/>
    <n v="0"/>
    <n v="0"/>
    <n v="0"/>
    <n v="0"/>
    <n v="1.0339490510111491E-2"/>
    <n v="0"/>
    <n v="0"/>
    <n v="3.0258279855159089E-3"/>
    <n v="0"/>
    <n v="14076.73"/>
    <n v="1.4532706303734143E-2"/>
  </r>
  <r>
    <x v="86"/>
    <n v="33183116.370000001"/>
    <n v="100976.9"/>
    <n v="2024215.56"/>
    <n v="40974.81"/>
    <n v="988620.43"/>
    <n v="1648.62"/>
    <n v="145472.82999999999"/>
    <n v="8630.91"/>
    <n v="1605060.91"/>
    <n v="0"/>
    <n v="18004130.280000001"/>
    <n v="0"/>
    <n v="237246.89"/>
    <n v="4411445.3099999996"/>
    <n v="52294.41"/>
    <n v="1648970.62"/>
    <n v="0"/>
    <n v="0"/>
    <n v="0"/>
    <n v="0"/>
    <n v="0"/>
    <n v="0"/>
    <n v="0"/>
    <n v="1074169.45"/>
    <n v="669091.74"/>
    <n v="0"/>
    <n v="2170166.7000000002"/>
    <n v="0"/>
    <n v="1"/>
    <n v="3.0430203985087612E-3"/>
    <n v="6.1001370016893319E-2"/>
    <n v="1.2348089776475686E-3"/>
    <n v="2.9792874755241078E-2"/>
    <n v="4.9682494604107606E-5"/>
    <n v="4.3839411698992263E-3"/>
    <n v="2.600994404432425E-4"/>
    <n v="4.8369806262412836E-2"/>
    <n v="0"/>
    <n v="0.54256900042929879"/>
    <n v="0"/>
    <n v="7.1496265557049613E-3"/>
    <n v="0.13294246570488699"/>
    <n v="1.5759342617765108E-3"/>
    <n v="4.9693060820857435E-2"/>
    <n v="0"/>
    <n v="0"/>
    <n v="0"/>
    <n v="0"/>
    <n v="0"/>
    <n v="0"/>
    <n v="0"/>
    <n v="3.237096353527328E-2"/>
    <n v="2.0163619731777469E-2"/>
    <n v="0"/>
    <n v="6.5399725444774431E-2"/>
    <n v="0"/>
    <n v="7586614.0700000003"/>
    <n v="0.22862873954957594"/>
  </r>
  <r>
    <x v="87"/>
    <n v="105123471.98"/>
    <n v="2977372.44"/>
    <n v="6738660.46"/>
    <n v="30425724.59"/>
    <n v="1982154.84"/>
    <n v="473012.89"/>
    <n v="489564.82"/>
    <n v="35919.83"/>
    <n v="2122980.9300000002"/>
    <n v="5866209.21"/>
    <n v="1235490.3799999999"/>
    <n v="47458.99"/>
    <n v="8260129.6399999997"/>
    <n v="4657951.41"/>
    <n v="773339.13"/>
    <n v="11899730.380000001"/>
    <n v="1696958.42"/>
    <n v="0"/>
    <n v="0"/>
    <n v="578339.29"/>
    <n v="0"/>
    <n v="0"/>
    <n v="49291.97"/>
    <n v="3198911.75"/>
    <n v="8348204.6299999999"/>
    <n v="0"/>
    <n v="13266065.960000001"/>
    <n v="0"/>
    <n v="1"/>
    <n v="2.8322622758944382E-2"/>
    <n v="6.4102339211951131E-2"/>
    <n v="0.2894284598570771"/>
    <n v="1.8855492523849573E-2"/>
    <n v="4.4995934884075354E-3"/>
    <n v="4.6570457651278954E-3"/>
    <n v="3.4169181557125358E-4"/>
    <n v="2.0195118083655973E-2"/>
    <n v="5.5803039031245665E-2"/>
    <n v="1.1752754705771655E-2"/>
    <n v="4.5145949906438772E-4"/>
    <n v="7.8575502544013284E-2"/>
    <n v="4.4309337603367846E-2"/>
    <n v="7.3564839082477188E-3"/>
    <n v="0.11319765372916862"/>
    <n v="1.6142526383858883E-2"/>
    <n v="0"/>
    <n v="0"/>
    <n v="5.501523866240172E-3"/>
    <n v="0"/>
    <n v="0"/>
    <n v="4.6889594751377614E-4"/>
    <n v="3.0430042784437339E-2"/>
    <n v="7.9413326755306046E-2"/>
    <n v="0"/>
    <n v="0.12619508954692726"/>
    <n v="0"/>
    <n v="45148531.599999994"/>
    <n v="0.42948097841164923"/>
  </r>
  <r>
    <x v="88"/>
    <n v="1797933563.8"/>
    <n v="269544288.13999999"/>
    <n v="5601812.6299999999"/>
    <n v="286152350.94"/>
    <n v="24585525.43"/>
    <n v="228480598.06999999"/>
    <n v="74285293.849999994"/>
    <n v="16975601.98"/>
    <n v="117191095.2"/>
    <n v="252310375.65000001"/>
    <n v="140440132.38"/>
    <n v="8540282.6600000001"/>
    <n v="50948353.600000001"/>
    <n v="150503676.99000001"/>
    <n v="63043929.479999997"/>
    <n v="19585450.559999999"/>
    <n v="4582101.92"/>
    <n v="460829.18"/>
    <n v="235688.68"/>
    <n v="6220.4"/>
    <n v="124017.48"/>
    <n v="0"/>
    <n v="70218.929999999993"/>
    <n v="15266386.279999999"/>
    <n v="40150784.450000003"/>
    <n v="0"/>
    <n v="28848548.940000001"/>
    <n v="0"/>
    <n v="1"/>
    <n v="0.14991893669881107"/>
    <n v="3.1156950083074033E-3"/>
    <n v="0.15915624286762092"/>
    <n v="1.3674323637430501E-2"/>
    <n v="0.12707955547984637"/>
    <n v="4.1317040487856095E-2"/>
    <n v="9.441729283990577E-3"/>
    <n v="6.5180993090930589E-2"/>
    <n v="0.14033353663899159"/>
    <n v="7.8111969879006274E-2"/>
    <n v="4.7500546360288156E-3"/>
    <n v="2.8337172532848627E-2"/>
    <n v="8.3709253790170565E-2"/>
    <n v="3.5064660201767572E-2"/>
    <n v="1.0893311607468641E-2"/>
    <n v="2.5485379505989954E-3"/>
    <n v="2.563104606746538E-4"/>
    <n v="1.3108864795975171E-4"/>
    <n v="3.4597496399438427E-6"/>
    <n v="6.8977787887715059E-5"/>
    <n v="0"/>
    <n v="3.9055352997354171E-5"/>
    <n v="8.4910736344083367E-3"/>
    <n v="2.2331628519765667E-2"/>
    <n v="0"/>
    <n v="1.60453920661159E-2"/>
    <n v="0"/>
    <n v="114035084.78"/>
    <n v="6.3425638786664934E-2"/>
  </r>
  <r>
    <x v="89"/>
    <n v="946095761.92999995"/>
    <n v="172063712.84999999"/>
    <n v="9129.86"/>
    <n v="190349409.93000001"/>
    <n v="34386.230000000003"/>
    <n v="215347341.68000001"/>
    <n v="8022249.6799999997"/>
    <n v="0"/>
    <n v="70639.64"/>
    <n v="129337521.98999999"/>
    <n v="102617773.98"/>
    <n v="1171.95"/>
    <n v="209380.86"/>
    <n v="126913518.44"/>
    <n v="118392"/>
    <n v="32130.65"/>
    <n v="294.2"/>
    <n v="199695.47"/>
    <n v="235688.68"/>
    <n v="6220.4"/>
    <n v="124017.48"/>
    <n v="0"/>
    <n v="70218.929999999993"/>
    <n v="165527.5"/>
    <n v="153150.01999999999"/>
    <n v="0"/>
    <n v="14189.5"/>
    <n v="0"/>
    <n v="1"/>
    <n v="0.18186712146241565"/>
    <n v="9.6500379426448628E-6"/>
    <n v="0.20119465448370083"/>
    <n v="3.634540115670044E-5"/>
    <n v="0.22761685481044697"/>
    <n v="8.479321018873302E-3"/>
    <n v="0"/>
    <n v="7.4664365746547444E-5"/>
    <n v="0.13670658636727881"/>
    <n v="0.10846446851285285"/>
    <n v="1.2387223864202351E-6"/>
    <n v="2.2131043011213884E-4"/>
    <n v="0.13414447410809785"/>
    <n v="1.2513743826363279E-4"/>
    <n v="3.3961308456191242E-5"/>
    <n v="3.1096217934624609E-7"/>
    <n v="2.1107321059406155E-4"/>
    <n v="2.4911715017008837E-4"/>
    <n v="6.574810130541771E-6"/>
    <n v="1.3108343255550473E-4"/>
    <n v="0"/>
    <n v="7.4219685602180485E-5"/>
    <n v="1.7495850490052941E-4"/>
    <n v="1.6187581232536089E-4"/>
    <n v="0"/>
    <n v="1.4997953242126305E-5"/>
    <n v="0"/>
    <n v="374421.73"/>
    <n v="3.9575457904619896E-4"/>
  </r>
  <r>
    <x v="90"/>
    <n v="593688398.90999997"/>
    <n v="78666879.799999997"/>
    <n v="0"/>
    <n v="39053942.890000001"/>
    <n v="24508517.84"/>
    <n v="13040746.5"/>
    <n v="41895425.149999999"/>
    <n v="16965955.27"/>
    <n v="87427126.840000004"/>
    <n v="116940062.14"/>
    <n v="21488788.23"/>
    <n v="0"/>
    <n v="50097805.619999997"/>
    <n v="22231119.800000001"/>
    <n v="62457761.530000001"/>
    <n v="555714.43999999994"/>
    <n v="32641.71"/>
    <n v="261133.71"/>
    <n v="0"/>
    <n v="0"/>
    <n v="0"/>
    <n v="0"/>
    <n v="0"/>
    <n v="9901577.6500000004"/>
    <n v="1030985.44"/>
    <n v="0"/>
    <n v="7132214.3700000001"/>
    <n v="0"/>
    <n v="1"/>
    <n v="0.13250533435457187"/>
    <n v="0"/>
    <n v="6.5781886527852426E-2"/>
    <n v="4.1281786683043074E-2"/>
    <n v="2.1965641444135594E-2"/>
    <n v="7.0568037419830268E-2"/>
    <n v="2.8577205317047046E-2"/>
    <n v="0.1472609655174574"/>
    <n v="0.19697211930484007"/>
    <n v="3.6195398578535452E-2"/>
    <n v="0"/>
    <n v="8.4384006344032605E-2"/>
    <n v="3.7445770947884267E-2"/>
    <n v="0.10520293413964497"/>
    <n v="9.3603722259063941E-4"/>
    <n v="5.4981215836336916E-5"/>
    <n v="4.3984977722225376E-4"/>
    <n v="0"/>
    <n v="0"/>
    <n v="0"/>
    <n v="0"/>
    <n v="0"/>
    <n v="1.6678071641923774E-2"/>
    <n v="1.7365766989768851E-3"/>
    <n v="0"/>
    <n v="1.2013396898262798E-2"/>
    <n v="0"/>
    <n v="18653133.609999999"/>
    <n v="3.1419063677590432E-2"/>
  </r>
  <r>
    <x v="91"/>
    <n v="258149402.97"/>
    <n v="18813695.489999998"/>
    <n v="5592682.7699999996"/>
    <n v="56748998.119999997"/>
    <n v="42621.36"/>
    <n v="92509.89"/>
    <n v="24367619.02"/>
    <n v="9646.7099999999991"/>
    <n v="29693328.719999999"/>
    <n v="6032791.5300000003"/>
    <n v="16333570.16"/>
    <n v="8539110.6999999993"/>
    <n v="641167.12"/>
    <n v="1359038.75"/>
    <n v="467775.96"/>
    <n v="18997605.469999999"/>
    <n v="4549166.01"/>
    <n v="0"/>
    <n v="0"/>
    <n v="0"/>
    <n v="0"/>
    <n v="0"/>
    <n v="0"/>
    <n v="5199281.13"/>
    <n v="38966648.990000002"/>
    <n v="0"/>
    <n v="21702145.07"/>
    <n v="0"/>
    <n v="1"/>
    <n v="7.287909742788122E-2"/>
    <n v="2.1664519482347728E-2"/>
    <n v="0.2198300575833402"/>
    <n v="1.6510346144381013E-4"/>
    <n v="3.5835794673811717E-4"/>
    <n v="9.4393474242633849E-2"/>
    <n v="3.7368709317220694E-5"/>
    <n v="0.11502381325844366"/>
    <n v="2.3369380136436271E-2"/>
    <n v="6.3271771974224372E-2"/>
    <n v="3.3078173343644511E-2"/>
    <n v="2.4837056085483611E-3"/>
    <n v="5.2645434557055176E-3"/>
    <n v="1.8120358002701293E-3"/>
    <n v="7.3591514260475527E-2"/>
    <n v="1.7622221696668678E-2"/>
    <n v="0"/>
    <n v="0"/>
    <n v="0"/>
    <n v="0"/>
    <n v="0"/>
    <n v="0"/>
    <n v="2.0140589403587417E-2"/>
    <n v="0.15094611314878148"/>
    <n v="0"/>
    <n v="8.4068159059511927E-2"/>
    <n v="0"/>
    <n v="95007529.439999998"/>
    <n v="0.36803311705137276"/>
  </r>
  <r>
    <x v="92"/>
    <n v="4390685617.1000004"/>
    <n v="426031172.18000001"/>
    <n v="103298143.48999999"/>
    <n v="483847699.00999999"/>
    <n v="64623275.060000002"/>
    <n v="542251852.61000001"/>
    <n v="256348747.22999999"/>
    <n v="5451647.5899999999"/>
    <n v="139112898.87"/>
    <n v="428979763.27999997"/>
    <n v="935113516.91999996"/>
    <n v="4742334.43"/>
    <n v="156122383.78999999"/>
    <n v="564228337.63"/>
    <n v="38616037.399999999"/>
    <n v="20688422.600000001"/>
    <n v="18204881.539999999"/>
    <n v="7786546.6900000004"/>
    <n v="316633.19"/>
    <n v="971228.91"/>
    <n v="476650.34"/>
    <n v="251905.31"/>
    <n v="4370537.57"/>
    <n v="54620501.969999999"/>
    <n v="49035548.049999997"/>
    <n v="2427.54"/>
    <n v="85093716.290000007"/>
    <n v="98807.63"/>
    <n v="1"/>
    <n v="9.7030671137276481E-2"/>
    <n v="2.3526654490518335E-2"/>
    <n v="0.11019866626879474"/>
    <n v="1.4718265140259111E-2"/>
    <n v="0.12350049625464904"/>
    <n v="5.8384673735605679E-2"/>
    <n v="1.2416392484964007E-3"/>
    <n v="3.1683639185691129E-2"/>
    <n v="9.770222709849502E-2"/>
    <n v="0.21297665068027169"/>
    <n v="1.0800897271101499E-3"/>
    <n v="3.5557632088702606E-2"/>
    <n v="0.12850574758360098"/>
    <n v="8.794990297097488E-3"/>
    <n v="4.7118888493010522E-3"/>
    <n v="4.1462502961038972E-3"/>
    <n v="1.773423872498284E-3"/>
    <n v="7.2114748723260387E-5"/>
    <n v="2.2120210707353855E-4"/>
    <n v="1.085594327554753E-4"/>
    <n v="5.7372659299251009E-5"/>
    <n v="9.9541118429852249E-4"/>
    <n v="1.2440084928256885E-2"/>
    <n v="1.1168084514870695E-2"/>
    <n v="5.5288403946428835E-7"/>
    <n v="1.9380507672558774E-2"/>
    <n v="2.2503918207029671E-5"/>
    <n v="331193119.25"/>
    <n v="7.5430843410908888E-2"/>
  </r>
  <r>
    <x v="93"/>
    <n v="734532680.80999994"/>
    <n v="130874775.75"/>
    <n v="9248.1299999999992"/>
    <n v="145049549.46000001"/>
    <n v="30602.32"/>
    <n v="174338520.46000001"/>
    <n v="5234339"/>
    <n v="0"/>
    <n v="49971.040000000001"/>
    <n v="102829112.27"/>
    <n v="75171974.310000002"/>
    <n v="1078.4000000000001"/>
    <n v="167202.35"/>
    <n v="99795969.629999995"/>
    <n v="89904.29"/>
    <n v="6142.91"/>
    <n v="0.3"/>
    <n v="251381.84"/>
    <n v="195211.11"/>
    <n v="4942.32"/>
    <n v="171112.9"/>
    <n v="0"/>
    <n v="54306.54"/>
    <n v="64546.2"/>
    <n v="131288.51999999999"/>
    <n v="0"/>
    <n v="11500.75"/>
    <n v="0"/>
    <n v="1"/>
    <n v="0.17817420404723028"/>
    <n v="1.2590494938634588E-5"/>
    <n v="0.19747188008033598"/>
    <n v="4.1662298764234071E-5"/>
    <n v="0.2373461726274039"/>
    <n v="7.1260804818485072E-3"/>
    <n v="0"/>
    <n v="6.8031064247399921E-5"/>
    <n v="0.13999256255910361"/>
    <n v="0.10233986352670478"/>
    <n v="1.4681443428913242E-6"/>
    <n v="2.2763092013226556E-4"/>
    <n v="0.13586321240322596"/>
    <n v="1.2239658268282735E-4"/>
    <n v="8.3630179575209033E-6"/>
    <n v="4.0842294405359532E-10"/>
    <n v="3.4223370391469948E-4"/>
    <n v="2.6576232086056745E-4"/>
    <n v="6.7285229495165505E-6"/>
    <n v="2.3295478127849484E-4"/>
    <n v="0"/>
    <n v="7.3933456493881119E-5"/>
    <n v="8.7873830104907247E-5"/>
    <n v="1.7873747952946442E-4"/>
    <n v="0"/>
    <n v="1.5657233912747955E-5"/>
    <n v="0"/>
    <n v="222726.81"/>
    <n v="3.0322246486621916E-4"/>
  </r>
  <r>
    <x v="94"/>
    <n v="2561879380.1999998"/>
    <n v="223933542.50999999"/>
    <n v="934720.68"/>
    <n v="296087353.57999998"/>
    <n v="64196708.020000003"/>
    <n v="358086856.99000001"/>
    <n v="166403150.44999999"/>
    <n v="5427545.04"/>
    <n v="93382204.120000005"/>
    <n v="205148886.52000001"/>
    <n v="740590124.66999996"/>
    <n v="567614.67000000004"/>
    <n v="89994411.189999998"/>
    <n v="262097190.31999999"/>
    <n v="30723119.199999999"/>
    <n v="953646.67"/>
    <n v="411355.27"/>
    <n v="7535164.8499999996"/>
    <n v="121422.08"/>
    <n v="966286.59"/>
    <n v="305537.45"/>
    <n v="251905.31"/>
    <n v="4316231.03"/>
    <n v="4705006.96"/>
    <n v="1910052.09"/>
    <n v="2427.54"/>
    <n v="2728108.76"/>
    <n v="98807.63"/>
    <n v="1"/>
    <n v="8.7409869582742813E-2"/>
    <n v="3.6485741179861035E-4"/>
    <n v="0.11557427561514827"/>
    <n v="2.5058442843233438E-2"/>
    <n v="0.13977506503918424"/>
    <n v="6.4953546109969187E-2"/>
    <n v="2.1185794623852605E-3"/>
    <n v="3.6450663853155291E-2"/>
    <n v="8.0077496273062057E-2"/>
    <n v="0.28908079373049322"/>
    <n v="2.2156182464597054E-4"/>
    <n v="3.5128278046788586E-2"/>
    <n v="0.10230660832265205"/>
    <n v="1.1992414411642409E-2"/>
    <n v="3.7224495320523293E-4"/>
    <n v="1.6056777425949167E-4"/>
    <n v="2.9412644905287256E-3"/>
    <n v="4.7395705253898747E-5"/>
    <n v="3.7717879985612918E-4"/>
    <n v="1.1926301150686783E-4"/>
    <n v="9.8328325660802319E-5"/>
    <n v="1.6847908856907395E-3"/>
    <n v="1.8365450756048832E-3"/>
    <n v="7.4556675258102389E-4"/>
    <n v="9.4756217594072977E-7"/>
    <n v="1.0648857167455802E-3"/>
    <n v="3.8568416125932649E-5"/>
    <n v="11894795.74"/>
    <n v="4.6429960098556249E-3"/>
  </r>
  <r>
    <x v="95"/>
    <n v="6927303.5099999998"/>
    <n v="113606.61"/>
    <n v="81.03"/>
    <n v="344033.44"/>
    <n v="80409.36"/>
    <n v="5028446.51"/>
    <n v="235309.96"/>
    <n v="110.54"/>
    <n v="13623.33"/>
    <n v="290108.79999999999"/>
    <n v="549638.02"/>
    <n v="1754.2"/>
    <n v="4963.8999999999996"/>
    <n v="249081.88"/>
    <n v="1691.85"/>
    <n v="5252.46"/>
    <n v="0"/>
    <n v="0"/>
    <n v="0"/>
    <n v="0"/>
    <n v="0"/>
    <n v="0"/>
    <n v="0"/>
    <n v="8701.44"/>
    <n v="0"/>
    <n v="0"/>
    <n v="490.18"/>
    <n v="0"/>
    <n v="1"/>
    <n v="1.6399831454764712E-2"/>
    <n v="1.1697192115666374E-5"/>
    <n v="4.9663399258220171E-2"/>
    <n v="1.1607598813004803E-2"/>
    <n v="0.72588800284860044"/>
    <n v="3.3968478450571021E-2"/>
    <n v="1.5957146938982611E-5"/>
    <n v="1.9666137019020264E-3"/>
    <n v="4.1879036999203173E-2"/>
    <n v="7.9343718548864337E-2"/>
    <n v="2.5322984585094354E-4"/>
    <n v="7.1657030658961267E-4"/>
    <n v="3.5956542057156093E-2"/>
    <n v="2.4422922967900969E-4"/>
    <n v="7.5822576452984087E-4"/>
    <n v="0"/>
    <n v="0"/>
    <n v="0"/>
    <n v="0"/>
    <n v="0"/>
    <n v="0"/>
    <n v="0"/>
    <n v="1.2561078040595338E-3"/>
    <n v="0"/>
    <n v="0"/>
    <n v="7.07605779496155E-5"/>
    <n v="0"/>
    <n v="14525.11"/>
    <n v="2.0967913386546566E-3"/>
  </r>
  <r>
    <x v="96"/>
    <n v="212355587.22999999"/>
    <n v="35689519.039999999"/>
    <n v="0"/>
    <n v="18212926"/>
    <n v="165262.17000000001"/>
    <n v="4175093.06"/>
    <n v="1280510.6299999999"/>
    <n v="1069.0899999999999"/>
    <n v="627282.22"/>
    <n v="118168046.15000001"/>
    <n v="5040346.43"/>
    <n v="0"/>
    <n v="8925233.0800000001"/>
    <n v="18370409.449999999"/>
    <n v="73735.960000000006"/>
    <n v="359674.53"/>
    <n v="0"/>
    <n v="0"/>
    <n v="0"/>
    <n v="0"/>
    <n v="0"/>
    <n v="0"/>
    <n v="0"/>
    <n v="163853.97"/>
    <n v="601.70000000000005"/>
    <n v="0"/>
    <n v="1102023.76"/>
    <n v="0"/>
    <n v="1"/>
    <n v="0.16806489297286573"/>
    <n v="0"/>
    <n v="8.5766172849851982E-2"/>
    <n v="7.7823320853341322E-4"/>
    <n v="1.9660858065759311E-2"/>
    <n v="6.0300303217974338E-3"/>
    <n v="5.0344331126172832E-6"/>
    <n v="2.9539237850172385E-3"/>
    <n v="0.55646308953488233"/>
    <n v="2.373540765160493E-2"/>
    <n v="0"/>
    <n v="4.2029659762769407E-2"/>
    <n v="8.6507775423413799E-2"/>
    <n v="3.4722872593946586E-4"/>
    <n v="1.6937370694675461E-3"/>
    <n v="0"/>
    <n v="0"/>
    <n v="0"/>
    <n v="0"/>
    <n v="0"/>
    <n v="0"/>
    <n v="0"/>
    <n v="7.716018784216475E-4"/>
    <n v="2.8334549980467686E-6"/>
    <n v="0"/>
    <n v="5.1895209086559625E-3"/>
    <n v="0"/>
    <n v="1626153.96"/>
    <n v="7.657693311543202E-3"/>
  </r>
  <r>
    <x v="97"/>
    <n v="874990665.40999997"/>
    <n v="35419728.259999998"/>
    <n v="102354093.66"/>
    <n v="24153836.539999999"/>
    <n v="150293.19"/>
    <n v="622935.59"/>
    <n v="83195437.200000003"/>
    <n v="22922.91"/>
    <n v="45039818.159999996"/>
    <n v="2543609.5299999998"/>
    <n v="113761433.48999999"/>
    <n v="4171887.16"/>
    <n v="57030573.270000003"/>
    <n v="183715686.36000001"/>
    <n v="7727586.0999999996"/>
    <n v="19363706.030000001"/>
    <n v="17793525.98"/>
    <n v="0"/>
    <n v="0"/>
    <n v="0"/>
    <n v="0"/>
    <n v="0"/>
    <n v="0"/>
    <n v="49678393.399999999"/>
    <n v="46993605.740000002"/>
    <n v="0"/>
    <n v="81251592.840000004"/>
    <n v="0"/>
    <n v="1"/>
    <n v="4.0480121286097549E-2"/>
    <n v="0.11697735496645474"/>
    <n v="2.7604679106698907E-2"/>
    <n v="1.7176547812607369E-4"/>
    <n v="7.1193398355639268E-4"/>
    <n v="9.5081513996513989E-2"/>
    <n v="2.61978909103663E-5"/>
    <n v="5.1474627033758581E-2"/>
    <n v="2.9070133323172362E-3"/>
    <n v="0.13001445385328092"/>
    <n v="4.7679219046812939E-3"/>
    <n v="6.5178493353728315E-2"/>
    <n v="0.20996302431856823"/>
    <n v="8.8316211880718008E-3"/>
    <n v="2.2130185835670172E-2"/>
    <n v="2.0335675205931911E-2"/>
    <n v="0"/>
    <n v="0"/>
    <n v="0"/>
    <n v="0"/>
    <n v="0"/>
    <n v="0"/>
    <n v="5.6775912434130799E-2"/>
    <n v="5.3707550946249134E-2"/>
    <n v="0"/>
    <n v="9.2859953885253657E-2"/>
    <n v="0"/>
    <n v="317434917.64999998"/>
    <n v="0.36278663327369037"/>
  </r>
  <r>
    <x v="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89" firstHeaderRow="0" firstDataRow="1" firstDataCol="1"/>
  <pivotFields count="59">
    <pivotField axis="axisRow" showAll="0">
      <items count="100">
        <item x="22"/>
        <item x="10"/>
        <item x="5"/>
        <item x="7"/>
        <item x="4"/>
        <item x="8"/>
        <item x="6"/>
        <item x="9"/>
        <item x="3"/>
        <item x="15"/>
        <item x="11"/>
        <item x="17"/>
        <item x="13"/>
        <item x="14"/>
        <item x="16"/>
        <item x="19"/>
        <item x="20"/>
        <item x="18"/>
        <item x="12"/>
        <item x="21"/>
        <item h="1" x="2"/>
        <item x="42"/>
        <item x="37"/>
        <item x="38"/>
        <item x="39"/>
        <item x="40"/>
        <item x="41"/>
        <item x="67"/>
        <item h="1" x="65"/>
        <item x="66"/>
        <item x="64"/>
        <item x="62"/>
        <item x="63"/>
        <item x="54"/>
        <item x="52"/>
        <item x="53"/>
        <item x="57"/>
        <item x="61"/>
        <item x="58"/>
        <item x="55"/>
        <item x="60"/>
        <item x="59"/>
        <item x="56"/>
        <item x="45"/>
        <item x="43"/>
        <item x="44"/>
        <item x="51"/>
        <item x="46"/>
        <item x="47"/>
        <item x="48"/>
        <item x="49"/>
        <item x="50"/>
        <item h="1" x="36"/>
        <item x="26"/>
        <item x="24"/>
        <item x="27"/>
        <item x="25"/>
        <item h="1" x="23"/>
        <item x="91"/>
        <item x="90"/>
        <item h="1" x="88"/>
        <item x="89"/>
        <item x="94"/>
        <item x="95"/>
        <item x="98"/>
        <item x="96"/>
        <item x="97"/>
        <item x="93"/>
        <item h="1" x="92"/>
        <item x="35"/>
        <item x="32"/>
        <item h="1" x="34"/>
        <item h="1" x="33"/>
        <item x="29"/>
        <item h="1" x="31"/>
        <item h="1" x="30"/>
        <item h="1" x="28"/>
        <item h="1" x="0"/>
        <item h="1" x="1"/>
        <item x="87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2"/>
        <item x="83"/>
        <item x="84"/>
        <item x="86"/>
        <item x="85"/>
        <item h="1" x="68"/>
        <item t="default"/>
      </items>
    </pivotField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dataField="1" showAll="0"/>
  </pivotFields>
  <rowFields count="1">
    <field x="0"/>
  </rowFields>
  <rowItems count="8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1"/>
    </i>
    <i>
      <x v="22"/>
    </i>
    <i>
      <x v="23"/>
    </i>
    <i>
      <x v="24"/>
    </i>
    <i>
      <x v="25"/>
    </i>
    <i>
      <x v="26"/>
    </i>
    <i>
      <x v="27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3"/>
    </i>
    <i>
      <x v="54"/>
    </i>
    <i>
      <x v="55"/>
    </i>
    <i>
      <x v="56"/>
    </i>
    <i>
      <x v="58"/>
    </i>
    <i>
      <x v="59"/>
    </i>
    <i>
      <x v="61"/>
    </i>
    <i>
      <x v="62"/>
    </i>
    <i>
      <x v="63"/>
    </i>
    <i>
      <x v="64"/>
    </i>
    <i>
      <x v="65"/>
    </i>
    <i>
      <x v="66"/>
    </i>
    <i>
      <x v="67"/>
    </i>
    <i>
      <x v="69"/>
    </i>
    <i>
      <x v="70"/>
    </i>
    <i>
      <x v="73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New South Wales GVP ($)" fld="1" baseField="0" baseItem="0"/>
    <dataField name="Sum of Urban-Rural Greater Sydney GVP ($)" fld="57" baseField="0" baseItem="0"/>
    <dataField name="Sum of Urban-Rural Greater Sydney GVP (% of Total)" fld="58" baseField="0" baseItem="0" numFmtId="9"/>
  </dataFields>
  <formats count="1">
    <format dxfId="5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12" firstHeaderRow="0" firstDataRow="1" firstDataCol="1"/>
  <pivotFields count="59">
    <pivotField axis="axisRow" showAll="0">
      <items count="100">
        <item h="1" x="22"/>
        <item h="1" x="10"/>
        <item h="1" x="5"/>
        <item h="1" x="7"/>
        <item h="1" x="4"/>
        <item h="1" x="8"/>
        <item h="1" x="6"/>
        <item h="1" x="9"/>
        <item h="1" x="3"/>
        <item h="1" x="15"/>
        <item h="1" x="11"/>
        <item h="1" x="17"/>
        <item h="1" x="13"/>
        <item h="1" x="14"/>
        <item h="1" x="16"/>
        <item h="1" x="19"/>
        <item h="1" x="20"/>
        <item h="1" x="18"/>
        <item h="1" x="12"/>
        <item h="1" x="21"/>
        <item x="2"/>
        <item h="1" x="42"/>
        <item h="1" x="37"/>
        <item h="1" x="38"/>
        <item h="1" x="39"/>
        <item h="1" x="40"/>
        <item h="1" x="41"/>
        <item h="1" x="67"/>
        <item x="65"/>
        <item h="1" x="66"/>
        <item h="1" x="64"/>
        <item h="1" x="62"/>
        <item h="1" x="63"/>
        <item h="1" x="54"/>
        <item h="1" x="52"/>
        <item h="1" x="53"/>
        <item h="1" x="57"/>
        <item h="1" x="61"/>
        <item h="1" x="58"/>
        <item h="1" x="55"/>
        <item h="1" x="60"/>
        <item h="1" x="59"/>
        <item h="1" x="56"/>
        <item h="1" x="45"/>
        <item h="1" x="43"/>
        <item h="1" x="44"/>
        <item h="1" x="51"/>
        <item h="1" x="46"/>
        <item h="1" x="47"/>
        <item h="1" x="48"/>
        <item h="1" x="49"/>
        <item h="1" x="50"/>
        <item x="36"/>
        <item h="1" x="26"/>
        <item h="1" x="24"/>
        <item h="1" x="27"/>
        <item h="1" x="25"/>
        <item x="23"/>
        <item h="1" x="91"/>
        <item h="1" x="90"/>
        <item x="88"/>
        <item h="1" x="89"/>
        <item h="1" x="94"/>
        <item h="1" x="95"/>
        <item h="1" x="98"/>
        <item h="1" x="96"/>
        <item h="1" x="97"/>
        <item h="1" x="93"/>
        <item x="92"/>
        <item h="1" x="35"/>
        <item h="1" x="32"/>
        <item h="1" x="34"/>
        <item h="1" x="33"/>
        <item h="1" x="29"/>
        <item h="1" x="31"/>
        <item h="1" x="30"/>
        <item x="28"/>
        <item h="1" x="0"/>
        <item h="1" x="1"/>
        <item h="1" x="87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1"/>
        <item h="1" x="80"/>
        <item h="1" x="82"/>
        <item h="1" x="83"/>
        <item h="1" x="84"/>
        <item h="1" x="86"/>
        <item h="1" x="85"/>
        <item x="68"/>
        <item t="default"/>
      </items>
    </pivotField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dataField="1" numFmtId="164" showAll="0"/>
    <pivotField dataField="1" numFmtId="9" showAll="0"/>
  </pivotFields>
  <rowFields count="1">
    <field x="0"/>
  </rowFields>
  <rowItems count="9">
    <i>
      <x v="20"/>
    </i>
    <i>
      <x v="28"/>
    </i>
    <i>
      <x v="52"/>
    </i>
    <i>
      <x v="57"/>
    </i>
    <i>
      <x v="60"/>
    </i>
    <i>
      <x v="68"/>
    </i>
    <i>
      <x v="76"/>
    </i>
    <i>
      <x v="9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New South Wales GVP ($)" fld="1" baseField="0" baseItem="0" numFmtId="164"/>
    <dataField name="Sum of Urban-Rural Greater Sydney GVP ($)" fld="57" baseField="0" baseItem="0" numFmtId="164"/>
    <dataField name="Sum of Urban-Rural Greater Sydney GVP (% of Total)" fld="58" baseField="0" baseItem="0" numFmtId="9"/>
  </dataFields>
  <formats count="4">
    <format dxfId="4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3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  <format dxfId="2">
      <pivotArea collapsedLevelsAreSubtotals="1" fieldPosition="0">
        <references count="2">
          <reference field="4294967294" count="2" selected="0">
            <x v="0"/>
            <x v="1"/>
          </reference>
          <reference field="0" count="0"/>
        </references>
      </pivotArea>
    </format>
    <format dxfId="1">
      <pivotArea field="0" grandRow="1" outline="0" collapsedLevelsAreSubtotals="1" axis="axisRow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92"/>
  <sheetViews>
    <sheetView topLeftCell="A87" workbookViewId="0">
      <selection activeCell="A92" sqref="A92"/>
    </sheetView>
  </sheetViews>
  <sheetFormatPr defaultRowHeight="14.5" x14ac:dyDescent="0.35"/>
  <cols>
    <col min="1" max="1" width="81.6328125" bestFit="1" customWidth="1"/>
    <col min="2" max="2" width="31.08984375" bestFit="1" customWidth="1"/>
    <col min="3" max="3" width="40.54296875" bestFit="1" customWidth="1"/>
    <col min="4" max="4" width="48.54296875" bestFit="1" customWidth="1"/>
  </cols>
  <sheetData>
    <row r="3" spans="1:4" x14ac:dyDescent="0.35">
      <c r="A3" s="2" t="s">
        <v>128</v>
      </c>
      <c r="B3" t="s">
        <v>131</v>
      </c>
      <c r="C3" t="s">
        <v>132</v>
      </c>
      <c r="D3" t="s">
        <v>133</v>
      </c>
    </row>
    <row r="4" spans="1:4" x14ac:dyDescent="0.35">
      <c r="A4" s="3" t="s">
        <v>24</v>
      </c>
      <c r="B4" s="1">
        <v>8990218.1400000006</v>
      </c>
      <c r="C4" s="1">
        <v>4117.68</v>
      </c>
      <c r="D4" s="5">
        <v>4.5801780734099073E-4</v>
      </c>
    </row>
    <row r="5" spans="1:4" x14ac:dyDescent="0.35">
      <c r="A5" s="3" t="s">
        <v>12</v>
      </c>
      <c r="B5" s="1">
        <v>3034390</v>
      </c>
      <c r="C5" s="1">
        <v>0</v>
      </c>
      <c r="D5" s="5">
        <v>0</v>
      </c>
    </row>
    <row r="6" spans="1:4" x14ac:dyDescent="0.35">
      <c r="A6" s="3" t="s">
        <v>7</v>
      </c>
      <c r="B6" s="1">
        <v>690173195.87</v>
      </c>
      <c r="C6" s="1">
        <v>0</v>
      </c>
      <c r="D6" s="5">
        <v>0</v>
      </c>
    </row>
    <row r="7" spans="1:4" x14ac:dyDescent="0.35">
      <c r="A7" s="3" t="s">
        <v>9</v>
      </c>
      <c r="B7" s="1">
        <v>54638244.109999999</v>
      </c>
      <c r="C7" s="1">
        <v>523368.01</v>
      </c>
      <c r="D7" s="5">
        <v>9.5787853091752664E-3</v>
      </c>
    </row>
    <row r="8" spans="1:4" x14ac:dyDescent="0.35">
      <c r="A8" s="3" t="s">
        <v>6</v>
      </c>
      <c r="B8" s="1">
        <v>109933959.81999999</v>
      </c>
      <c r="C8" s="1">
        <v>16029</v>
      </c>
      <c r="D8" s="5">
        <v>1.4580571850813915E-4</v>
      </c>
    </row>
    <row r="9" spans="1:4" x14ac:dyDescent="0.35">
      <c r="A9" s="3" t="s">
        <v>10</v>
      </c>
      <c r="B9" s="1">
        <v>109904952.36</v>
      </c>
      <c r="C9" s="1">
        <v>0</v>
      </c>
      <c r="D9" s="5">
        <v>0</v>
      </c>
    </row>
    <row r="10" spans="1:4" x14ac:dyDescent="0.35">
      <c r="A10" s="3" t="s">
        <v>8</v>
      </c>
      <c r="B10" s="1">
        <v>177291579.53</v>
      </c>
      <c r="C10" s="1">
        <v>3318.15</v>
      </c>
      <c r="D10" s="5">
        <v>1.8715778881300601E-5</v>
      </c>
    </row>
    <row r="11" spans="1:4" x14ac:dyDescent="0.35">
      <c r="A11" s="3" t="s">
        <v>11</v>
      </c>
      <c r="B11" s="1">
        <v>14202592.65</v>
      </c>
      <c r="C11" s="1">
        <v>42456.01</v>
      </c>
      <c r="D11" s="5">
        <v>2.9893140672453212E-3</v>
      </c>
    </row>
    <row r="12" spans="1:4" x14ac:dyDescent="0.35">
      <c r="A12" s="3" t="s">
        <v>5</v>
      </c>
      <c r="B12" s="1">
        <v>1863582975.0999999</v>
      </c>
      <c r="C12" s="1">
        <v>0</v>
      </c>
      <c r="D12" s="5">
        <v>0</v>
      </c>
    </row>
    <row r="13" spans="1:4" x14ac:dyDescent="0.35">
      <c r="A13" s="3" t="s">
        <v>17</v>
      </c>
      <c r="B13" s="1">
        <v>381819688.35000002</v>
      </c>
      <c r="C13" s="1">
        <v>0</v>
      </c>
      <c r="D13" s="5">
        <v>0</v>
      </c>
    </row>
    <row r="14" spans="1:4" x14ac:dyDescent="0.35">
      <c r="A14" s="3" t="s">
        <v>13</v>
      </c>
      <c r="B14" s="1">
        <v>874138753.69000006</v>
      </c>
      <c r="C14" s="1">
        <v>0</v>
      </c>
      <c r="D14" s="5">
        <v>0</v>
      </c>
    </row>
    <row r="15" spans="1:4" x14ac:dyDescent="0.35">
      <c r="A15" s="3" t="s">
        <v>19</v>
      </c>
      <c r="B15" s="1">
        <v>62050325.719999999</v>
      </c>
      <c r="C15" s="1">
        <v>3493.2</v>
      </c>
      <c r="D15" s="5">
        <v>5.6296239535678616E-5</v>
      </c>
    </row>
    <row r="16" spans="1:4" x14ac:dyDescent="0.35">
      <c r="A16" s="3" t="s">
        <v>15</v>
      </c>
      <c r="B16" s="1">
        <v>3618607.03</v>
      </c>
      <c r="C16" s="1">
        <v>0</v>
      </c>
      <c r="D16" s="5">
        <v>0</v>
      </c>
    </row>
    <row r="17" spans="1:4" x14ac:dyDescent="0.35">
      <c r="A17" s="3" t="s">
        <v>16</v>
      </c>
      <c r="B17" s="1">
        <v>46820557.93</v>
      </c>
      <c r="C17" s="1">
        <v>0</v>
      </c>
      <c r="D17" s="5">
        <v>0</v>
      </c>
    </row>
    <row r="18" spans="1:4" x14ac:dyDescent="0.35">
      <c r="A18" s="3" t="s">
        <v>18</v>
      </c>
      <c r="B18" s="1">
        <v>23490124.170000002</v>
      </c>
      <c r="C18" s="1">
        <v>0</v>
      </c>
      <c r="D18" s="5">
        <v>0</v>
      </c>
    </row>
    <row r="19" spans="1:4" x14ac:dyDescent="0.35">
      <c r="A19" s="3" t="s">
        <v>21</v>
      </c>
      <c r="B19" s="1">
        <v>485757698.50999999</v>
      </c>
      <c r="C19" s="1">
        <v>216.29</v>
      </c>
      <c r="D19" s="5">
        <v>4.4526314387490321E-7</v>
      </c>
    </row>
    <row r="20" spans="1:4" x14ac:dyDescent="0.35">
      <c r="A20" s="3" t="s">
        <v>22</v>
      </c>
      <c r="B20" s="1">
        <v>25783982.989999998</v>
      </c>
      <c r="C20" s="1">
        <v>0</v>
      </c>
      <c r="D20" s="5">
        <v>0</v>
      </c>
    </row>
    <row r="21" spans="1:4" x14ac:dyDescent="0.35">
      <c r="A21" s="3" t="s">
        <v>20</v>
      </c>
      <c r="B21" s="1">
        <v>13741265.07</v>
      </c>
      <c r="C21" s="1">
        <v>0</v>
      </c>
      <c r="D21" s="5">
        <v>0</v>
      </c>
    </row>
    <row r="22" spans="1:4" x14ac:dyDescent="0.35">
      <c r="A22" s="3" t="s">
        <v>14</v>
      </c>
      <c r="B22" s="1">
        <v>334605.84999999998</v>
      </c>
      <c r="C22" s="1">
        <v>0</v>
      </c>
      <c r="D22" s="5">
        <v>0</v>
      </c>
    </row>
    <row r="23" spans="1:4" x14ac:dyDescent="0.35">
      <c r="A23" s="3" t="s">
        <v>23</v>
      </c>
      <c r="B23" s="1">
        <v>74410958.989999995</v>
      </c>
      <c r="C23" s="1">
        <v>0</v>
      </c>
      <c r="D23" s="5">
        <v>0</v>
      </c>
    </row>
    <row r="24" spans="1:4" x14ac:dyDescent="0.35">
      <c r="A24" s="3" t="s">
        <v>44</v>
      </c>
      <c r="B24" s="1">
        <v>368630.23</v>
      </c>
      <c r="C24" s="1">
        <v>86996.26</v>
      </c>
      <c r="D24" s="5">
        <v>0.23599871339906117</v>
      </c>
    </row>
    <row r="25" spans="1:4" x14ac:dyDescent="0.35">
      <c r="A25" s="3" t="s">
        <v>39</v>
      </c>
      <c r="B25" s="1">
        <v>5241996.22</v>
      </c>
      <c r="C25" s="1">
        <v>262.31</v>
      </c>
      <c r="D25" s="5">
        <v>5.0040097129257377E-5</v>
      </c>
    </row>
    <row r="26" spans="1:4" x14ac:dyDescent="0.35">
      <c r="A26" s="3" t="s">
        <v>40</v>
      </c>
      <c r="B26" s="1">
        <v>11947910.130000001</v>
      </c>
      <c r="C26" s="1">
        <v>2244424.65</v>
      </c>
      <c r="D26" s="5">
        <v>0.18785081454240898</v>
      </c>
    </row>
    <row r="27" spans="1:4" x14ac:dyDescent="0.35">
      <c r="A27" s="3" t="s">
        <v>41</v>
      </c>
      <c r="B27" s="1">
        <v>918731.03</v>
      </c>
      <c r="C27" s="1">
        <v>44904.15</v>
      </c>
      <c r="D27" s="5">
        <v>4.8876274484818481E-2</v>
      </c>
    </row>
    <row r="28" spans="1:4" x14ac:dyDescent="0.35">
      <c r="A28" s="3" t="s">
        <v>42</v>
      </c>
      <c r="B28" s="1">
        <v>12435819.67</v>
      </c>
      <c r="C28" s="1">
        <v>534301.83000000007</v>
      </c>
      <c r="D28" s="5">
        <v>4.2964745724718284E-2</v>
      </c>
    </row>
    <row r="29" spans="1:4" x14ac:dyDescent="0.35">
      <c r="A29" s="3" t="s">
        <v>43</v>
      </c>
      <c r="B29" s="1">
        <v>148049069.75</v>
      </c>
      <c r="C29" s="1">
        <v>1169208.07</v>
      </c>
      <c r="D29" s="5">
        <v>7.8974361134072583E-3</v>
      </c>
    </row>
    <row r="30" spans="1:4" x14ac:dyDescent="0.35">
      <c r="A30" s="3" t="s">
        <v>69</v>
      </c>
      <c r="B30" s="1">
        <v>64436159.740000002</v>
      </c>
      <c r="C30" s="1">
        <v>0</v>
      </c>
      <c r="D30" s="5">
        <v>0</v>
      </c>
    </row>
    <row r="31" spans="1:4" x14ac:dyDescent="0.35">
      <c r="A31" s="3" t="s">
        <v>68</v>
      </c>
      <c r="B31" s="1">
        <v>147537703.94999999</v>
      </c>
      <c r="C31" s="1">
        <v>12665.65</v>
      </c>
      <c r="D31" s="5">
        <v>8.5846869382570469E-5</v>
      </c>
    </row>
    <row r="32" spans="1:4" x14ac:dyDescent="0.35">
      <c r="A32" s="3" t="s">
        <v>66</v>
      </c>
      <c r="B32" s="1">
        <v>39207059.369999997</v>
      </c>
      <c r="C32" s="1">
        <v>105131.31</v>
      </c>
      <c r="D32" s="5">
        <v>2.6814382840566501E-3</v>
      </c>
    </row>
    <row r="33" spans="1:4" x14ac:dyDescent="0.35">
      <c r="A33" s="3" t="s">
        <v>64</v>
      </c>
      <c r="B33" s="1">
        <v>34856463.920000002</v>
      </c>
      <c r="C33" s="1">
        <v>0</v>
      </c>
      <c r="D33" s="5">
        <v>0</v>
      </c>
    </row>
    <row r="34" spans="1:4" x14ac:dyDescent="0.35">
      <c r="A34" s="3" t="s">
        <v>65</v>
      </c>
      <c r="B34" s="1">
        <v>86724211.310000002</v>
      </c>
      <c r="C34" s="1">
        <v>144885.85</v>
      </c>
      <c r="D34" s="5">
        <v>1.6706505347405044E-3</v>
      </c>
    </row>
    <row r="35" spans="1:4" x14ac:dyDescent="0.35">
      <c r="A35" s="3" t="s">
        <v>56</v>
      </c>
      <c r="B35" s="1">
        <v>5521724.7599999998</v>
      </c>
      <c r="C35" s="1">
        <v>282466.65999999997</v>
      </c>
      <c r="D35" s="5">
        <v>5.1155512503307028E-2</v>
      </c>
    </row>
    <row r="36" spans="1:4" x14ac:dyDescent="0.35">
      <c r="A36" s="3" t="s">
        <v>54</v>
      </c>
      <c r="B36" s="1">
        <v>35940833.289999999</v>
      </c>
      <c r="C36" s="1">
        <v>2213734.25</v>
      </c>
      <c r="D36" s="5">
        <v>6.159384876076144E-2</v>
      </c>
    </row>
    <row r="37" spans="1:4" x14ac:dyDescent="0.35">
      <c r="A37" s="3" t="s">
        <v>55</v>
      </c>
      <c r="B37" s="1">
        <v>335810.28</v>
      </c>
      <c r="C37" s="1">
        <v>0</v>
      </c>
      <c r="D37" s="5">
        <v>0</v>
      </c>
    </row>
    <row r="38" spans="1:4" x14ac:dyDescent="0.35">
      <c r="A38" s="3" t="s">
        <v>59</v>
      </c>
      <c r="B38" s="1">
        <v>3224586.84</v>
      </c>
      <c r="C38" s="1">
        <v>1381954.0899999999</v>
      </c>
      <c r="D38" s="5">
        <v>0.42856780064263983</v>
      </c>
    </row>
    <row r="39" spans="1:4" x14ac:dyDescent="0.35">
      <c r="A39" s="3" t="s">
        <v>63</v>
      </c>
      <c r="B39" s="1">
        <v>10460502.439999999</v>
      </c>
      <c r="C39" s="1">
        <v>665478.65</v>
      </c>
      <c r="D39" s="5">
        <v>6.3618229986283525E-2</v>
      </c>
    </row>
    <row r="40" spans="1:4" x14ac:dyDescent="0.35">
      <c r="A40" s="3" t="s">
        <v>60</v>
      </c>
      <c r="B40" s="1">
        <v>6238533.8600000003</v>
      </c>
      <c r="C40" s="1">
        <v>0</v>
      </c>
      <c r="D40" s="5">
        <v>0</v>
      </c>
    </row>
    <row r="41" spans="1:4" x14ac:dyDescent="0.35">
      <c r="A41" s="3" t="s">
        <v>57</v>
      </c>
      <c r="B41" s="1">
        <v>117247955.62</v>
      </c>
      <c r="C41" s="1">
        <v>40706.74</v>
      </c>
      <c r="D41" s="5">
        <v>3.4718507273534326E-4</v>
      </c>
    </row>
    <row r="42" spans="1:4" x14ac:dyDescent="0.35">
      <c r="A42" s="3" t="s">
        <v>62</v>
      </c>
      <c r="B42" s="1">
        <v>138724.44</v>
      </c>
      <c r="C42" s="1">
        <v>0</v>
      </c>
      <c r="D42" s="5">
        <v>0</v>
      </c>
    </row>
    <row r="43" spans="1:4" x14ac:dyDescent="0.35">
      <c r="A43" s="3" t="s">
        <v>61</v>
      </c>
      <c r="B43" s="1">
        <v>1196.6300000000001</v>
      </c>
      <c r="C43" s="1">
        <v>0</v>
      </c>
      <c r="D43" s="5">
        <v>0</v>
      </c>
    </row>
    <row r="44" spans="1:4" x14ac:dyDescent="0.35">
      <c r="A44" s="3" t="s">
        <v>58</v>
      </c>
      <c r="B44" s="1">
        <v>1178953.19</v>
      </c>
      <c r="C44" s="1">
        <v>752578.2</v>
      </c>
      <c r="D44" s="5">
        <v>0.63834442824655324</v>
      </c>
    </row>
    <row r="45" spans="1:4" x14ac:dyDescent="0.35">
      <c r="A45" s="3" t="s">
        <v>47</v>
      </c>
      <c r="B45" s="1">
        <v>11018.48</v>
      </c>
      <c r="C45" s="1">
        <v>8923.84</v>
      </c>
      <c r="D45" s="5">
        <v>0.80989755392758356</v>
      </c>
    </row>
    <row r="46" spans="1:4" x14ac:dyDescent="0.35">
      <c r="A46" s="3" t="s">
        <v>45</v>
      </c>
      <c r="B46" s="1">
        <v>49586049.560000002</v>
      </c>
      <c r="C46" s="1">
        <v>356954.93000000005</v>
      </c>
      <c r="D46" s="5">
        <v>7.1986966731051689E-3</v>
      </c>
    </row>
    <row r="47" spans="1:4" x14ac:dyDescent="0.35">
      <c r="A47" s="3" t="s">
        <v>46</v>
      </c>
      <c r="B47" s="1">
        <v>349721.86</v>
      </c>
      <c r="C47" s="1">
        <v>9935.9600000000009</v>
      </c>
      <c r="D47" s="5">
        <v>2.8411034986488982E-2</v>
      </c>
    </row>
    <row r="48" spans="1:4" x14ac:dyDescent="0.35">
      <c r="A48" s="3" t="s">
        <v>53</v>
      </c>
      <c r="B48" s="1">
        <v>802750.6</v>
      </c>
      <c r="C48" s="1">
        <v>0</v>
      </c>
      <c r="D48" s="5">
        <v>0</v>
      </c>
    </row>
    <row r="49" spans="1:4" x14ac:dyDescent="0.35">
      <c r="A49" s="3" t="s">
        <v>48</v>
      </c>
      <c r="B49" s="1">
        <v>540199.6</v>
      </c>
      <c r="C49" s="1">
        <v>7953.82</v>
      </c>
      <c r="D49" s="5">
        <v>1.4723853923623787E-2</v>
      </c>
    </row>
    <row r="50" spans="1:4" x14ac:dyDescent="0.35">
      <c r="A50" s="3" t="s">
        <v>49</v>
      </c>
      <c r="B50" s="1">
        <v>21725946.539999999</v>
      </c>
      <c r="C50" s="1">
        <v>22053.360000000001</v>
      </c>
      <c r="D50" s="5">
        <v>1.015070158595723E-3</v>
      </c>
    </row>
    <row r="51" spans="1:4" x14ac:dyDescent="0.35">
      <c r="A51" s="3" t="s">
        <v>50</v>
      </c>
      <c r="B51" s="1">
        <v>5522340.8799999999</v>
      </c>
      <c r="C51" s="1">
        <v>1797669.01</v>
      </c>
      <c r="D51" s="5">
        <v>0.32552662884512124</v>
      </c>
    </row>
    <row r="52" spans="1:4" x14ac:dyDescent="0.35">
      <c r="A52" s="3" t="s">
        <v>51</v>
      </c>
      <c r="B52" s="1">
        <v>5230973.67</v>
      </c>
      <c r="C52" s="1">
        <v>1142836.03</v>
      </c>
      <c r="D52" s="5">
        <v>0.21847481981303876</v>
      </c>
    </row>
    <row r="53" spans="1:4" x14ac:dyDescent="0.35">
      <c r="A53" s="3" t="s">
        <v>52</v>
      </c>
      <c r="B53" s="1">
        <v>10163401.16</v>
      </c>
      <c r="C53" s="1">
        <v>328403.26</v>
      </c>
      <c r="D53" s="5">
        <v>3.2312338638416982E-2</v>
      </c>
    </row>
    <row r="54" spans="1:4" x14ac:dyDescent="0.35">
      <c r="A54" s="3" t="s">
        <v>28</v>
      </c>
      <c r="B54" s="1">
        <v>140141408.11000001</v>
      </c>
      <c r="C54" s="1">
        <v>289809.25</v>
      </c>
      <c r="D54" s="5">
        <v>2.0679772945660889E-3</v>
      </c>
    </row>
    <row r="55" spans="1:4" x14ac:dyDescent="0.35">
      <c r="A55" s="3" t="s">
        <v>26</v>
      </c>
      <c r="B55" s="1">
        <v>112712123.05</v>
      </c>
      <c r="C55" s="1">
        <v>1064949.31</v>
      </c>
      <c r="D55" s="5">
        <v>9.4484007681017602E-3</v>
      </c>
    </row>
    <row r="56" spans="1:4" x14ac:dyDescent="0.35">
      <c r="A56" s="3" t="s">
        <v>29</v>
      </c>
      <c r="B56" s="1">
        <v>19848996.170000002</v>
      </c>
      <c r="C56" s="1">
        <v>26011.43</v>
      </c>
      <c r="D56" s="5">
        <v>1.3104657674988104E-3</v>
      </c>
    </row>
    <row r="57" spans="1:4" x14ac:dyDescent="0.35">
      <c r="A57" s="3" t="s">
        <v>27</v>
      </c>
      <c r="B57" s="1">
        <v>54884688.520000003</v>
      </c>
      <c r="C57" s="1">
        <v>436316.30999999994</v>
      </c>
      <c r="D57" s="5">
        <v>7.9496909204651144E-3</v>
      </c>
    </row>
    <row r="58" spans="1:4" x14ac:dyDescent="0.35">
      <c r="A58" s="3" t="s">
        <v>93</v>
      </c>
      <c r="B58" s="1">
        <v>258149402.97</v>
      </c>
      <c r="C58" s="1">
        <v>95007529.439999998</v>
      </c>
      <c r="D58" s="5">
        <v>0.36803311705137276</v>
      </c>
    </row>
    <row r="59" spans="1:4" x14ac:dyDescent="0.35">
      <c r="A59" s="3" t="s">
        <v>92</v>
      </c>
      <c r="B59" s="1">
        <v>593688398.90999997</v>
      </c>
      <c r="C59" s="1">
        <v>18653133.609999999</v>
      </c>
      <c r="D59" s="5">
        <v>3.1419063677590432E-2</v>
      </c>
    </row>
    <row r="60" spans="1:4" x14ac:dyDescent="0.35">
      <c r="A60" s="3" t="s">
        <v>91</v>
      </c>
      <c r="B60" s="1">
        <v>946095761.92999995</v>
      </c>
      <c r="C60" s="1">
        <v>374421.73</v>
      </c>
      <c r="D60" s="5">
        <v>3.9575457904619896E-4</v>
      </c>
    </row>
    <row r="61" spans="1:4" x14ac:dyDescent="0.35">
      <c r="A61" s="3" t="s">
        <v>96</v>
      </c>
      <c r="B61" s="1">
        <v>2561879380.1999998</v>
      </c>
      <c r="C61" s="1">
        <v>11894795.74</v>
      </c>
      <c r="D61" s="5">
        <v>4.6429960098556249E-3</v>
      </c>
    </row>
    <row r="62" spans="1:4" x14ac:dyDescent="0.35">
      <c r="A62" s="3" t="s">
        <v>97</v>
      </c>
      <c r="B62" s="1">
        <v>6927303.5099999998</v>
      </c>
      <c r="C62" s="1">
        <v>14525.11</v>
      </c>
      <c r="D62" s="5">
        <v>2.0967913386546566E-3</v>
      </c>
    </row>
    <row r="63" spans="1:4" x14ac:dyDescent="0.35">
      <c r="A63" s="3" t="s">
        <v>100</v>
      </c>
      <c r="B63" s="1">
        <v>0</v>
      </c>
      <c r="C63" s="1">
        <v>0</v>
      </c>
      <c r="D63" s="5">
        <v>0</v>
      </c>
    </row>
    <row r="64" spans="1:4" x14ac:dyDescent="0.35">
      <c r="A64" s="3" t="s">
        <v>98</v>
      </c>
      <c r="B64" s="1">
        <v>212355587.22999999</v>
      </c>
      <c r="C64" s="1">
        <v>1626153.96</v>
      </c>
      <c r="D64" s="5">
        <v>7.657693311543202E-3</v>
      </c>
    </row>
    <row r="65" spans="1:4" x14ac:dyDescent="0.35">
      <c r="A65" s="3" t="s">
        <v>99</v>
      </c>
      <c r="B65" s="1">
        <v>874990665.40999997</v>
      </c>
      <c r="C65" s="1">
        <v>317434917.64999998</v>
      </c>
      <c r="D65" s="5">
        <v>0.36278663327369037</v>
      </c>
    </row>
    <row r="66" spans="1:4" x14ac:dyDescent="0.35">
      <c r="A66" s="3" t="s">
        <v>95</v>
      </c>
      <c r="B66" s="1">
        <v>734532680.80999994</v>
      </c>
      <c r="C66" s="1">
        <v>222726.81</v>
      </c>
      <c r="D66" s="5">
        <v>3.0322246486621916E-4</v>
      </c>
    </row>
    <row r="67" spans="1:4" x14ac:dyDescent="0.35">
      <c r="A67" s="3" t="s">
        <v>37</v>
      </c>
      <c r="B67" s="1">
        <v>81833800.810000002</v>
      </c>
      <c r="C67" s="1">
        <v>58850707.260000005</v>
      </c>
      <c r="D67" s="5">
        <v>0.71914913736731279</v>
      </c>
    </row>
    <row r="68" spans="1:4" x14ac:dyDescent="0.35">
      <c r="A68" s="3" t="s">
        <v>34</v>
      </c>
      <c r="B68" s="1">
        <v>71307875.260000005</v>
      </c>
      <c r="C68" s="1">
        <v>48619655.359999999</v>
      </c>
      <c r="D68" s="5">
        <v>0.68182729022180089</v>
      </c>
    </row>
    <row r="69" spans="1:4" x14ac:dyDescent="0.35">
      <c r="A69" s="3" t="s">
        <v>31</v>
      </c>
      <c r="B69" s="1">
        <v>146915194.13</v>
      </c>
      <c r="C69" s="1">
        <v>60691409.510000005</v>
      </c>
      <c r="D69" s="5">
        <v>0.4131050560794709</v>
      </c>
    </row>
    <row r="70" spans="1:4" x14ac:dyDescent="0.35">
      <c r="A70" s="3" t="s">
        <v>89</v>
      </c>
      <c r="B70" s="1">
        <v>105123471.98</v>
      </c>
      <c r="C70" s="1">
        <v>45148531.599999994</v>
      </c>
      <c r="D70" s="5">
        <v>0.42948097841164923</v>
      </c>
    </row>
    <row r="71" spans="1:4" x14ac:dyDescent="0.35">
      <c r="A71" s="3" t="s">
        <v>71</v>
      </c>
      <c r="B71" s="1">
        <v>5753101.2199999997</v>
      </c>
      <c r="C71" s="1">
        <v>148333.74</v>
      </c>
      <c r="D71" s="5">
        <v>2.5783266159881676E-2</v>
      </c>
    </row>
    <row r="72" spans="1:4" x14ac:dyDescent="0.35">
      <c r="A72" s="3" t="s">
        <v>72</v>
      </c>
      <c r="B72" s="1">
        <v>2070597.9</v>
      </c>
      <c r="C72" s="1">
        <v>371992.15000000008</v>
      </c>
      <c r="D72" s="5">
        <v>0.17965446115829639</v>
      </c>
    </row>
    <row r="73" spans="1:4" x14ac:dyDescent="0.35">
      <c r="A73" s="3" t="s">
        <v>73</v>
      </c>
      <c r="B73" s="1">
        <v>79279</v>
      </c>
      <c r="C73" s="1">
        <v>5886.19</v>
      </c>
      <c r="D73" s="5">
        <v>7.4246521777519892E-2</v>
      </c>
    </row>
    <row r="74" spans="1:4" x14ac:dyDescent="0.35">
      <c r="A74" s="3" t="s">
        <v>74</v>
      </c>
      <c r="B74" s="1">
        <v>15375840.9</v>
      </c>
      <c r="C74" s="1">
        <v>9918090.1699999999</v>
      </c>
      <c r="D74" s="5">
        <v>0.64504375627351862</v>
      </c>
    </row>
    <row r="75" spans="1:4" x14ac:dyDescent="0.35">
      <c r="A75" s="3" t="s">
        <v>75</v>
      </c>
      <c r="B75" s="1">
        <v>3969609.26</v>
      </c>
      <c r="C75" s="1">
        <v>592574.24</v>
      </c>
      <c r="D75" s="5">
        <v>0.14927772513307772</v>
      </c>
    </row>
    <row r="76" spans="1:4" x14ac:dyDescent="0.35">
      <c r="A76" s="3" t="s">
        <v>76</v>
      </c>
      <c r="B76" s="1">
        <v>1615741.51</v>
      </c>
      <c r="C76" s="1">
        <v>492510.07999999996</v>
      </c>
      <c r="D76" s="5">
        <v>0.30481984708061377</v>
      </c>
    </row>
    <row r="77" spans="1:4" x14ac:dyDescent="0.35">
      <c r="A77" s="3" t="s">
        <v>77</v>
      </c>
      <c r="B77" s="1">
        <v>6383498.21</v>
      </c>
      <c r="C77" s="1">
        <v>1487874.95</v>
      </c>
      <c r="D77" s="5">
        <v>0.23308143921293586</v>
      </c>
    </row>
    <row r="78" spans="1:4" x14ac:dyDescent="0.35">
      <c r="A78" s="3" t="s">
        <v>78</v>
      </c>
      <c r="B78" s="1">
        <v>7927195.2000000002</v>
      </c>
      <c r="C78" s="1">
        <v>5212421.91</v>
      </c>
      <c r="D78" s="5">
        <v>0.65753671740037389</v>
      </c>
    </row>
    <row r="79" spans="1:4" x14ac:dyDescent="0.35">
      <c r="A79" s="3" t="s">
        <v>79</v>
      </c>
      <c r="B79" s="1">
        <v>58181795.979999997</v>
      </c>
      <c r="C79" s="1">
        <v>330135.21999999997</v>
      </c>
      <c r="D79" s="5">
        <v>5.6742012589897362E-3</v>
      </c>
    </row>
    <row r="80" spans="1:4" x14ac:dyDescent="0.35">
      <c r="A80" s="3" t="s">
        <v>80</v>
      </c>
      <c r="B80" s="1">
        <v>78689612.689999998</v>
      </c>
      <c r="C80" s="1">
        <v>74316508.670000002</v>
      </c>
      <c r="D80" s="5">
        <v>0.94442590488749811</v>
      </c>
    </row>
    <row r="81" spans="1:4" x14ac:dyDescent="0.35">
      <c r="A81" s="3" t="s">
        <v>81</v>
      </c>
      <c r="B81" s="1">
        <v>3445246.99</v>
      </c>
      <c r="C81" s="1">
        <v>0</v>
      </c>
      <c r="D81" s="5">
        <v>0</v>
      </c>
    </row>
    <row r="82" spans="1:4" x14ac:dyDescent="0.35">
      <c r="A82" s="3" t="s">
        <v>83</v>
      </c>
      <c r="B82" s="1">
        <v>281437.94</v>
      </c>
      <c r="C82" s="1">
        <v>22715.62</v>
      </c>
      <c r="D82" s="5">
        <v>8.0712714142236824E-2</v>
      </c>
    </row>
    <row r="83" spans="1:4" x14ac:dyDescent="0.35">
      <c r="A83" s="3" t="s">
        <v>82</v>
      </c>
      <c r="B83" s="1">
        <v>45.17</v>
      </c>
      <c r="C83" s="1">
        <v>36.520000000000003</v>
      </c>
      <c r="D83" s="5">
        <v>0.80850121762231575</v>
      </c>
    </row>
    <row r="84" spans="1:4" x14ac:dyDescent="0.35">
      <c r="A84" s="3" t="s">
        <v>84</v>
      </c>
      <c r="B84" s="1">
        <v>72067368.629999995</v>
      </c>
      <c r="C84" s="1">
        <v>4411771.68</v>
      </c>
      <c r="D84" s="5">
        <v>6.1217327118607744E-2</v>
      </c>
    </row>
    <row r="85" spans="1:4" x14ac:dyDescent="0.35">
      <c r="A85" s="3" t="s">
        <v>85</v>
      </c>
      <c r="B85" s="1">
        <v>21997792.41</v>
      </c>
      <c r="C85" s="1">
        <v>636518.29999999993</v>
      </c>
      <c r="D85" s="5">
        <v>2.8935553538119781E-2</v>
      </c>
    </row>
    <row r="86" spans="1:4" x14ac:dyDescent="0.35">
      <c r="A86" s="3" t="s">
        <v>86</v>
      </c>
      <c r="B86" s="1">
        <v>2805606.9</v>
      </c>
      <c r="C86" s="1">
        <v>716836.14000000013</v>
      </c>
      <c r="D86" s="5">
        <v>0.25550127496478575</v>
      </c>
    </row>
    <row r="87" spans="1:4" x14ac:dyDescent="0.35">
      <c r="A87" s="3" t="s">
        <v>88</v>
      </c>
      <c r="B87" s="1">
        <v>33183116.370000001</v>
      </c>
      <c r="C87" s="1">
        <v>7586614.0700000003</v>
      </c>
      <c r="D87" s="5">
        <v>0.22862873954957594</v>
      </c>
    </row>
    <row r="88" spans="1:4" x14ac:dyDescent="0.35">
      <c r="A88" s="3" t="s">
        <v>87</v>
      </c>
      <c r="B88" s="1">
        <v>968624.13</v>
      </c>
      <c r="C88" s="1">
        <v>14076.73</v>
      </c>
      <c r="D88" s="5">
        <v>1.4532706303734143E-2</v>
      </c>
    </row>
    <row r="89" spans="1:4" x14ac:dyDescent="0.35">
      <c r="A89" s="3" t="s">
        <v>129</v>
      </c>
      <c r="B89" s="1">
        <v>13085845904.309994</v>
      </c>
      <c r="C89" s="1">
        <v>780567917.67999995</v>
      </c>
      <c r="D89" s="5">
        <v>10.961757984531371</v>
      </c>
    </row>
    <row r="92" spans="1:4" x14ac:dyDescent="0.35">
      <c r="A92" s="31" t="s">
        <v>163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5"/>
  <sheetViews>
    <sheetView workbookViewId="0">
      <selection activeCell="A15" sqref="A15"/>
    </sheetView>
  </sheetViews>
  <sheetFormatPr defaultRowHeight="14.5" x14ac:dyDescent="0.35"/>
  <cols>
    <col min="1" max="1" width="44.90625" customWidth="1"/>
    <col min="2" max="2" width="31.08984375" bestFit="1" customWidth="1"/>
    <col min="3" max="3" width="40.54296875" bestFit="1" customWidth="1"/>
    <col min="4" max="4" width="48.54296875" bestFit="1" customWidth="1"/>
  </cols>
  <sheetData>
    <row r="3" spans="1:4" x14ac:dyDescent="0.35">
      <c r="A3" s="2" t="s">
        <v>128</v>
      </c>
      <c r="B3" t="s">
        <v>131</v>
      </c>
      <c r="C3" t="s">
        <v>132</v>
      </c>
      <c r="D3" t="s">
        <v>133</v>
      </c>
    </row>
    <row r="4" spans="1:4" x14ac:dyDescent="0.35">
      <c r="A4" s="3" t="s">
        <v>4</v>
      </c>
      <c r="B4" s="6">
        <v>5023718675.8999996</v>
      </c>
      <c r="C4" s="6">
        <v>592998.34</v>
      </c>
      <c r="D4" s="5">
        <v>1.1803971883313395E-4</v>
      </c>
    </row>
    <row r="5" spans="1:4" x14ac:dyDescent="0.35">
      <c r="A5" s="3" t="s">
        <v>67</v>
      </c>
      <c r="B5" s="6">
        <v>211973863.68000001</v>
      </c>
      <c r="C5" s="6">
        <v>12665.65</v>
      </c>
      <c r="D5" s="5">
        <v>5.9750998449131061E-5</v>
      </c>
    </row>
    <row r="6" spans="1:4" x14ac:dyDescent="0.35">
      <c r="A6" s="3" t="s">
        <v>38</v>
      </c>
      <c r="B6" s="6">
        <v>613971115.35000002</v>
      </c>
      <c r="C6" s="6">
        <v>13341763.24</v>
      </c>
      <c r="D6" s="5">
        <v>2.1730278357467034E-2</v>
      </c>
    </row>
    <row r="7" spans="1:4" x14ac:dyDescent="0.35">
      <c r="A7" s="3" t="s">
        <v>25</v>
      </c>
      <c r="B7" s="6">
        <v>327587215.85000002</v>
      </c>
      <c r="C7" s="6">
        <v>1817086.29</v>
      </c>
      <c r="D7" s="5">
        <v>5.5468779063467229E-3</v>
      </c>
    </row>
    <row r="8" spans="1:4" x14ac:dyDescent="0.35">
      <c r="A8" s="3" t="s">
        <v>90</v>
      </c>
      <c r="B8" s="6">
        <v>1797933563.8</v>
      </c>
      <c r="C8" s="6">
        <v>114035084.78</v>
      </c>
      <c r="D8" s="5">
        <v>6.3425638786664934E-2</v>
      </c>
    </row>
    <row r="9" spans="1:4" x14ac:dyDescent="0.35">
      <c r="A9" s="3" t="s">
        <v>94</v>
      </c>
      <c r="B9" s="6">
        <v>4390685617.1000004</v>
      </c>
      <c r="C9" s="6">
        <v>331193119.25</v>
      </c>
      <c r="D9" s="5">
        <v>7.5430843410908888E-2</v>
      </c>
    </row>
    <row r="10" spans="1:4" x14ac:dyDescent="0.35">
      <c r="A10" s="3" t="s">
        <v>30</v>
      </c>
      <c r="B10" s="6">
        <v>300056870.19</v>
      </c>
      <c r="C10" s="6">
        <v>168161772.14000002</v>
      </c>
      <c r="D10" s="5">
        <v>0.56043300069589386</v>
      </c>
    </row>
    <row r="11" spans="1:4" x14ac:dyDescent="0.35">
      <c r="A11" s="3" t="s">
        <v>70</v>
      </c>
      <c r="B11" s="6">
        <v>419918982.38</v>
      </c>
      <c r="C11" s="6">
        <v>151413427.96000001</v>
      </c>
      <c r="D11" s="5">
        <v>0.36057771692488166</v>
      </c>
    </row>
    <row r="12" spans="1:4" x14ac:dyDescent="0.35">
      <c r="A12" s="3" t="s">
        <v>129</v>
      </c>
      <c r="B12" s="6">
        <v>13085845904.25</v>
      </c>
      <c r="C12" s="6">
        <v>780567917.6500001</v>
      </c>
      <c r="D12" s="5">
        <v>1.0873221467994454</v>
      </c>
    </row>
    <row r="15" spans="1:4" x14ac:dyDescent="0.35">
      <c r="A15" s="31" t="s">
        <v>163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03"/>
  <sheetViews>
    <sheetView topLeftCell="A97" workbookViewId="0">
      <selection activeCell="A103" sqref="A103"/>
    </sheetView>
  </sheetViews>
  <sheetFormatPr defaultColWidth="9.08984375" defaultRowHeight="14.5" x14ac:dyDescent="0.35"/>
  <cols>
    <col min="1" max="1" width="81.6328125" style="4" bestFit="1" customWidth="1"/>
    <col min="2" max="59" width="23.453125" style="4" customWidth="1"/>
    <col min="60" max="16384" width="9.08984375" style="4"/>
  </cols>
  <sheetData>
    <row r="1" spans="1:59" s="14" customFormat="1" ht="29" x14ac:dyDescent="0.35">
      <c r="B1" s="14" t="s">
        <v>1</v>
      </c>
      <c r="C1" s="14" t="s">
        <v>101</v>
      </c>
      <c r="D1" s="15" t="s">
        <v>102</v>
      </c>
      <c r="E1" s="14" t="s">
        <v>103</v>
      </c>
      <c r="F1" s="14" t="s">
        <v>104</v>
      </c>
      <c r="G1" s="14" t="s">
        <v>105</v>
      </c>
      <c r="H1" s="14" t="s">
        <v>106</v>
      </c>
      <c r="I1" s="14" t="s">
        <v>107</v>
      </c>
      <c r="J1" s="14" t="s">
        <v>108</v>
      </c>
      <c r="K1" s="14" t="s">
        <v>109</v>
      </c>
      <c r="L1" s="14" t="s">
        <v>110</v>
      </c>
      <c r="M1" s="14" t="s">
        <v>111</v>
      </c>
      <c r="N1" s="14" t="s">
        <v>112</v>
      </c>
      <c r="O1" s="14" t="s">
        <v>113</v>
      </c>
      <c r="P1" s="14" t="s">
        <v>114</v>
      </c>
      <c r="Q1" s="15" t="s">
        <v>115</v>
      </c>
      <c r="R1" s="15" t="s">
        <v>116</v>
      </c>
      <c r="S1" s="14" t="s">
        <v>117</v>
      </c>
      <c r="T1" s="14" t="s">
        <v>118</v>
      </c>
      <c r="U1" s="14" t="s">
        <v>119</v>
      </c>
      <c r="V1" s="14" t="s">
        <v>120</v>
      </c>
      <c r="W1" s="15" t="s">
        <v>121</v>
      </c>
      <c r="X1" s="14" t="s">
        <v>122</v>
      </c>
      <c r="Y1" s="15" t="s">
        <v>123</v>
      </c>
      <c r="Z1" s="15" t="s">
        <v>124</v>
      </c>
      <c r="AA1" s="16" t="s">
        <v>125</v>
      </c>
      <c r="AB1" s="15" t="s">
        <v>126</v>
      </c>
      <c r="AC1" s="14" t="s">
        <v>127</v>
      </c>
      <c r="AD1" s="14" t="s">
        <v>1</v>
      </c>
      <c r="AE1" s="14" t="s">
        <v>101</v>
      </c>
      <c r="AF1" s="14" t="s">
        <v>102</v>
      </c>
      <c r="AG1" s="14" t="s">
        <v>103</v>
      </c>
      <c r="AH1" s="14" t="s">
        <v>104</v>
      </c>
      <c r="AI1" s="14" t="s">
        <v>105</v>
      </c>
      <c r="AJ1" s="14" t="s">
        <v>106</v>
      </c>
      <c r="AK1" s="14" t="s">
        <v>107</v>
      </c>
      <c r="AL1" s="14" t="s">
        <v>108</v>
      </c>
      <c r="AM1" s="14" t="s">
        <v>109</v>
      </c>
      <c r="AN1" s="14" t="s">
        <v>110</v>
      </c>
      <c r="AO1" s="14" t="s">
        <v>111</v>
      </c>
      <c r="AP1" s="14" t="s">
        <v>112</v>
      </c>
      <c r="AQ1" s="14" t="s">
        <v>113</v>
      </c>
      <c r="AR1" s="14" t="s">
        <v>114</v>
      </c>
      <c r="AS1" s="14" t="s">
        <v>115</v>
      </c>
      <c r="AT1" s="14" t="s">
        <v>116</v>
      </c>
      <c r="AU1" s="14" t="s">
        <v>117</v>
      </c>
      <c r="AV1" s="14" t="s">
        <v>118</v>
      </c>
      <c r="AW1" s="14" t="s">
        <v>119</v>
      </c>
      <c r="AX1" s="14" t="s">
        <v>120</v>
      </c>
      <c r="AY1" s="14" t="s">
        <v>121</v>
      </c>
      <c r="AZ1" s="14" t="s">
        <v>122</v>
      </c>
      <c r="BA1" s="14" t="s">
        <v>123</v>
      </c>
      <c r="BB1" s="14" t="s">
        <v>124</v>
      </c>
      <c r="BC1" s="14" t="s">
        <v>125</v>
      </c>
      <c r="BD1" s="14" t="s">
        <v>126</v>
      </c>
      <c r="BE1" s="14" t="s">
        <v>127</v>
      </c>
      <c r="BF1" s="17" t="s">
        <v>130</v>
      </c>
      <c r="BG1" s="17" t="s">
        <v>130</v>
      </c>
    </row>
    <row r="2" spans="1:59" s="22" customFormat="1" ht="43.5" x14ac:dyDescent="0.35">
      <c r="A2" s="18" t="s">
        <v>0</v>
      </c>
      <c r="B2" s="18" t="str">
        <f>B1&amp;" GVP ($)"</f>
        <v>New South Wales GVP ($)</v>
      </c>
      <c r="C2" s="18" t="str">
        <f t="shared" ref="C2:AC2" si="0">C1&amp;" GVP ($)"</f>
        <v>Capital Region GVP ($)</v>
      </c>
      <c r="D2" s="19" t="str">
        <f t="shared" si="0"/>
        <v>Central Coast GVP ($)</v>
      </c>
      <c r="E2" s="18" t="str">
        <f t="shared" si="0"/>
        <v>Central West GVP ($)</v>
      </c>
      <c r="F2" s="18" t="str">
        <f t="shared" si="0"/>
        <v>Coffs Harbour - Grafton GVP ($)</v>
      </c>
      <c r="G2" s="18" t="str">
        <f t="shared" si="0"/>
        <v>Far West and Orana GVP ($)</v>
      </c>
      <c r="H2" s="18" t="str">
        <f t="shared" si="0"/>
        <v>Hunter Valley excluding Newcastle GVP ($)</v>
      </c>
      <c r="I2" s="18" t="str">
        <f t="shared" si="0"/>
        <v>Illawarra GVP ($)</v>
      </c>
      <c r="J2" s="18" t="str">
        <f t="shared" si="0"/>
        <v>Mid North Coast GVP ($)</v>
      </c>
      <c r="K2" s="18" t="str">
        <f t="shared" si="0"/>
        <v>Murray GVP ($)</v>
      </c>
      <c r="L2" s="18" t="str">
        <f t="shared" si="0"/>
        <v>New England and North West GVP ($)</v>
      </c>
      <c r="M2" s="18" t="str">
        <f t="shared" si="0"/>
        <v>Newcastle and Lake Macquarie GVP ($)</v>
      </c>
      <c r="N2" s="18" t="str">
        <f t="shared" si="0"/>
        <v>Richmond - Tweed GVP ($)</v>
      </c>
      <c r="O2" s="18" t="str">
        <f t="shared" si="0"/>
        <v>Riverina GVP ($)</v>
      </c>
      <c r="P2" s="18" t="str">
        <f t="shared" si="0"/>
        <v>Southern Highlands and Shoalhaven GVP ($)</v>
      </c>
      <c r="Q2" s="19" t="str">
        <f t="shared" si="0"/>
        <v>Sydney - Baulkham Hills and Hawkesbury GVP ($)</v>
      </c>
      <c r="R2" s="19" t="str">
        <f t="shared" si="0"/>
        <v>Sydney - Blacktown GVP ($)</v>
      </c>
      <c r="S2" s="18" t="str">
        <f t="shared" si="0"/>
        <v>Sydney - City and Inner South GVP ($)</v>
      </c>
      <c r="T2" s="18" t="str">
        <f t="shared" si="0"/>
        <v>Sydney - Eastern Suburbs GVP ($)</v>
      </c>
      <c r="U2" s="18" t="str">
        <f t="shared" si="0"/>
        <v>Sydney - Inner South West GVP ($)</v>
      </c>
      <c r="V2" s="18" t="str">
        <f t="shared" si="0"/>
        <v>Sydney - Inner West GVP ($)</v>
      </c>
      <c r="W2" s="19" t="str">
        <f t="shared" si="0"/>
        <v>Sydney - North Sydney and Hornsby GVP ($)</v>
      </c>
      <c r="X2" s="18" t="str">
        <f t="shared" si="0"/>
        <v>Sydney - Northern Beaches GVP ($)</v>
      </c>
      <c r="Y2" s="19" t="str">
        <f t="shared" si="0"/>
        <v>Sydney - Outer South West GVP ($)</v>
      </c>
      <c r="Z2" s="19" t="str">
        <f t="shared" si="0"/>
        <v>Sydney - Outer West and Blue Mountains GVP ($)</v>
      </c>
      <c r="AA2" s="20" t="str">
        <f t="shared" si="0"/>
        <v>Sydney - Parramatta GVP ($)</v>
      </c>
      <c r="AB2" s="19" t="str">
        <f t="shared" si="0"/>
        <v>Sydney - South West GVP ($)</v>
      </c>
      <c r="AC2" s="18" t="str">
        <f t="shared" si="0"/>
        <v>Sydney - Sutherland GVP ($)</v>
      </c>
      <c r="AD2" s="18" t="str">
        <f>AD1&amp;" GVP (% of Total)"</f>
        <v>New South Wales GVP (% of Total)</v>
      </c>
      <c r="AE2" s="18" t="str">
        <f t="shared" ref="AE2:BG2" si="1">AE1&amp;" GVP (% of Total)"</f>
        <v>Capital Region GVP (% of Total)</v>
      </c>
      <c r="AF2" s="18" t="str">
        <f t="shared" si="1"/>
        <v>Central Coast GVP (% of Total)</v>
      </c>
      <c r="AG2" s="18" t="str">
        <f t="shared" si="1"/>
        <v>Central West GVP (% of Total)</v>
      </c>
      <c r="AH2" s="18" t="str">
        <f t="shared" si="1"/>
        <v>Coffs Harbour - Grafton GVP (% of Total)</v>
      </c>
      <c r="AI2" s="18" t="str">
        <f t="shared" si="1"/>
        <v>Far West and Orana GVP (% of Total)</v>
      </c>
      <c r="AJ2" s="18" t="str">
        <f t="shared" si="1"/>
        <v>Hunter Valley excluding Newcastle GVP (% of Total)</v>
      </c>
      <c r="AK2" s="18" t="str">
        <f t="shared" si="1"/>
        <v>Illawarra GVP (% of Total)</v>
      </c>
      <c r="AL2" s="18" t="str">
        <f t="shared" si="1"/>
        <v>Mid North Coast GVP (% of Total)</v>
      </c>
      <c r="AM2" s="18" t="str">
        <f t="shared" si="1"/>
        <v>Murray GVP (% of Total)</v>
      </c>
      <c r="AN2" s="18" t="str">
        <f t="shared" si="1"/>
        <v>New England and North West GVP (% of Total)</v>
      </c>
      <c r="AO2" s="18" t="str">
        <f t="shared" si="1"/>
        <v>Newcastle and Lake Macquarie GVP (% of Total)</v>
      </c>
      <c r="AP2" s="18" t="str">
        <f t="shared" si="1"/>
        <v>Richmond - Tweed GVP (% of Total)</v>
      </c>
      <c r="AQ2" s="18" t="str">
        <f t="shared" si="1"/>
        <v>Riverina GVP (% of Total)</v>
      </c>
      <c r="AR2" s="18" t="str">
        <f t="shared" si="1"/>
        <v>Southern Highlands and Shoalhaven GVP (% of Total)</v>
      </c>
      <c r="AS2" s="18" t="str">
        <f t="shared" si="1"/>
        <v>Sydney - Baulkham Hills and Hawkesbury GVP (% of Total)</v>
      </c>
      <c r="AT2" s="18" t="str">
        <f t="shared" si="1"/>
        <v>Sydney - Blacktown GVP (% of Total)</v>
      </c>
      <c r="AU2" s="18" t="str">
        <f t="shared" si="1"/>
        <v>Sydney - City and Inner South GVP (% of Total)</v>
      </c>
      <c r="AV2" s="18" t="str">
        <f t="shared" si="1"/>
        <v>Sydney - Eastern Suburbs GVP (% of Total)</v>
      </c>
      <c r="AW2" s="18" t="str">
        <f t="shared" si="1"/>
        <v>Sydney - Inner South West GVP (% of Total)</v>
      </c>
      <c r="AX2" s="18" t="str">
        <f t="shared" si="1"/>
        <v>Sydney - Inner West GVP (% of Total)</v>
      </c>
      <c r="AY2" s="18" t="str">
        <f t="shared" si="1"/>
        <v>Sydney - North Sydney and Hornsby GVP (% of Total)</v>
      </c>
      <c r="AZ2" s="18" t="str">
        <f t="shared" si="1"/>
        <v>Sydney - Northern Beaches GVP (% of Total)</v>
      </c>
      <c r="BA2" s="18" t="str">
        <f t="shared" si="1"/>
        <v>Sydney - Outer South West GVP (% of Total)</v>
      </c>
      <c r="BB2" s="18" t="str">
        <f t="shared" si="1"/>
        <v>Sydney - Outer West and Blue Mountains GVP (% of Total)</v>
      </c>
      <c r="BC2" s="18" t="str">
        <f t="shared" si="1"/>
        <v>Sydney - Parramatta GVP (% of Total)</v>
      </c>
      <c r="BD2" s="18" t="str">
        <f t="shared" si="1"/>
        <v>Sydney - South West GVP (% of Total)</v>
      </c>
      <c r="BE2" s="18" t="str">
        <f t="shared" si="1"/>
        <v>Sydney - Sutherland GVP (% of Total)</v>
      </c>
      <c r="BF2" s="21" t="str">
        <f t="shared" ref="BF2" si="2">BF1&amp;" GVP ($)"</f>
        <v>Urban-Rural Greater Sydney GVP ($)</v>
      </c>
      <c r="BG2" s="21" t="str">
        <f t="shared" si="1"/>
        <v>Urban-Rural Greater Sydney GVP (% of Total)</v>
      </c>
    </row>
    <row r="3" spans="1:59" customFormat="1" x14ac:dyDescent="0.35">
      <c r="A3" s="7" t="s">
        <v>2</v>
      </c>
      <c r="B3" s="8">
        <v>13085845904</v>
      </c>
      <c r="C3" s="8">
        <v>859535330.58000004</v>
      </c>
      <c r="D3" s="9">
        <v>161449034.69</v>
      </c>
      <c r="E3" s="8">
        <v>1686203128.8</v>
      </c>
      <c r="F3" s="8">
        <v>250485747.37</v>
      </c>
      <c r="G3" s="8">
        <v>1548697120</v>
      </c>
      <c r="H3" s="8">
        <v>362092068.49000001</v>
      </c>
      <c r="I3" s="8">
        <v>23900488.760000002</v>
      </c>
      <c r="J3" s="8">
        <v>305467041.87</v>
      </c>
      <c r="K3" s="8">
        <v>1569705691.9000001</v>
      </c>
      <c r="L3" s="8">
        <v>2804945844.1999998</v>
      </c>
      <c r="M3" s="8">
        <v>18658548.620000001</v>
      </c>
      <c r="N3" s="8">
        <v>405960882.61000001</v>
      </c>
      <c r="O3" s="8">
        <v>2324778966.4000001</v>
      </c>
      <c r="P3" s="8">
        <v>119014470.88</v>
      </c>
      <c r="Q3" s="9">
        <v>184160152.16</v>
      </c>
      <c r="R3" s="9">
        <v>27057802.649999999</v>
      </c>
      <c r="S3" s="8">
        <v>13630639.68</v>
      </c>
      <c r="T3" s="8">
        <v>939981.94</v>
      </c>
      <c r="U3" s="8">
        <v>1555788.61</v>
      </c>
      <c r="V3" s="8">
        <v>999634.39</v>
      </c>
      <c r="W3" s="9">
        <v>1565358.98</v>
      </c>
      <c r="X3" s="8">
        <v>8271209.29</v>
      </c>
      <c r="Y3" s="9">
        <v>95926584.060000002</v>
      </c>
      <c r="Z3" s="9">
        <v>149346840.25</v>
      </c>
      <c r="AA3" s="10">
        <v>2427.54</v>
      </c>
      <c r="AB3" s="9">
        <v>161062144.84999999</v>
      </c>
      <c r="AC3" s="8">
        <v>432974.67</v>
      </c>
      <c r="AD3" s="11">
        <f>IF(ISERROR(B3/$B3),0,B3/$B3)</f>
        <v>1</v>
      </c>
      <c r="AE3" s="11">
        <f t="shared" ref="AE3:BE12" si="3">IF(ISERROR(C3/$B3),0,C3/$B3)</f>
        <v>6.5684353681504271E-2</v>
      </c>
      <c r="AF3" s="11">
        <f t="shared" si="3"/>
        <v>1.2337684233363106E-2</v>
      </c>
      <c r="AG3" s="11">
        <f t="shared" si="3"/>
        <v>0.12885702163775076</v>
      </c>
      <c r="AH3" s="11">
        <f t="shared" si="3"/>
        <v>1.9141731394944295E-2</v>
      </c>
      <c r="AI3" s="11">
        <f t="shared" si="3"/>
        <v>0.11834902621974204</v>
      </c>
      <c r="AJ3" s="11">
        <f t="shared" si="3"/>
        <v>2.7670512945542021E-2</v>
      </c>
      <c r="AK3" s="11">
        <f t="shared" si="3"/>
        <v>1.8264381940103886E-3</v>
      </c>
      <c r="AL3" s="11">
        <f t="shared" si="3"/>
        <v>2.3343316443656635E-2</v>
      </c>
      <c r="AM3" s="11">
        <f t="shared" si="3"/>
        <v>0.11995446862324599</v>
      </c>
      <c r="AN3" s="11">
        <f t="shared" si="3"/>
        <v>0.21434960068898576</v>
      </c>
      <c r="AO3" s="11">
        <f t="shared" si="3"/>
        <v>1.4258572779232081E-3</v>
      </c>
      <c r="AP3" s="11">
        <f t="shared" si="3"/>
        <v>3.1022899519694665E-2</v>
      </c>
      <c r="AQ3" s="11">
        <f t="shared" si="3"/>
        <v>0.17765599438163765</v>
      </c>
      <c r="AR3" s="11">
        <f t="shared" si="3"/>
        <v>9.0949008381353766E-3</v>
      </c>
      <c r="AS3" s="11">
        <f t="shared" si="3"/>
        <v>1.4073232522454439E-2</v>
      </c>
      <c r="AT3" s="11">
        <f t="shared" si="3"/>
        <v>2.0677152129484526E-3</v>
      </c>
      <c r="AU3" s="11">
        <f t="shared" si="3"/>
        <v>1.0416322933952226E-3</v>
      </c>
      <c r="AV3" s="11">
        <f t="shared" si="3"/>
        <v>7.1831958506608432E-5</v>
      </c>
      <c r="AW3" s="11">
        <f t="shared" si="3"/>
        <v>1.1889094686071738E-4</v>
      </c>
      <c r="AX3" s="11">
        <f t="shared" si="3"/>
        <v>7.6390505996592694E-5</v>
      </c>
      <c r="AY3" s="11">
        <f t="shared" si="3"/>
        <v>1.1962229965748801E-4</v>
      </c>
      <c r="AZ3" s="11">
        <f t="shared" si="3"/>
        <v>6.3207295505991767E-4</v>
      </c>
      <c r="BA3" s="11">
        <f t="shared" si="3"/>
        <v>7.3305604210636291E-3</v>
      </c>
      <c r="BB3" s="11">
        <f t="shared" si="3"/>
        <v>1.1412853349002725E-2</v>
      </c>
      <c r="BC3" s="11">
        <f t="shared" si="3"/>
        <v>1.8550883281133278E-7</v>
      </c>
      <c r="BD3" s="11">
        <f t="shared" si="3"/>
        <v>1.2308118713270765E-2</v>
      </c>
      <c r="BE3" s="11">
        <f t="shared" si="3"/>
        <v>3.3087251154902489E-5</v>
      </c>
      <c r="BF3" s="12">
        <f>SUM(D3,Q3:R3,W3,Y3:Z3,AB3)</f>
        <v>780567917.63999999</v>
      </c>
      <c r="BG3" s="13">
        <f>IF(ISERROR(BF3/$B3),0,BF3/$B3)</f>
        <v>5.9649786751760608E-2</v>
      </c>
    </row>
    <row r="4" spans="1:59" customFormat="1" x14ac:dyDescent="0.35">
      <c r="A4" s="7" t="s">
        <v>3</v>
      </c>
      <c r="B4" s="8">
        <v>6897226723.3000002</v>
      </c>
      <c r="C4" s="8">
        <v>163959870.25999999</v>
      </c>
      <c r="D4" s="9">
        <v>52549078.560000002</v>
      </c>
      <c r="E4" s="8">
        <v>916203078.87</v>
      </c>
      <c r="F4" s="8">
        <v>161276946.88</v>
      </c>
      <c r="G4" s="8">
        <v>777964669.30999994</v>
      </c>
      <c r="H4" s="8">
        <v>31458027.41</v>
      </c>
      <c r="I4" s="8">
        <v>1473239.2</v>
      </c>
      <c r="J4" s="8">
        <v>49163047.799999997</v>
      </c>
      <c r="K4" s="8">
        <v>888415552.95000005</v>
      </c>
      <c r="L4" s="8">
        <v>1729392194.9000001</v>
      </c>
      <c r="M4" s="8">
        <v>5375931.54</v>
      </c>
      <c r="N4" s="8">
        <v>198890145.21000001</v>
      </c>
      <c r="O4" s="8">
        <v>1610046951.8</v>
      </c>
      <c r="P4" s="8">
        <v>17354503.989999998</v>
      </c>
      <c r="Q4" s="9">
        <v>143886279</v>
      </c>
      <c r="R4" s="9">
        <v>4270819.18</v>
      </c>
      <c r="S4" s="8">
        <v>5383263.8200000003</v>
      </c>
      <c r="T4" s="8">
        <v>387660.07</v>
      </c>
      <c r="U4" s="8">
        <v>578339.29</v>
      </c>
      <c r="V4" s="8">
        <v>398966.57</v>
      </c>
      <c r="W4" s="9">
        <v>1313453.67</v>
      </c>
      <c r="X4" s="8">
        <v>3830452.79</v>
      </c>
      <c r="Y4" s="9">
        <v>26039695.809999999</v>
      </c>
      <c r="Z4" s="9">
        <v>60160507.75</v>
      </c>
      <c r="AA4" s="10">
        <v>0</v>
      </c>
      <c r="AB4" s="9">
        <v>47119879.630000003</v>
      </c>
      <c r="AC4" s="8">
        <v>334167.05</v>
      </c>
      <c r="AD4" s="11">
        <f t="shared" ref="AD4:AD67" si="4">IF(ISERROR(B4/$B4),0,B4/$B4)</f>
        <v>1</v>
      </c>
      <c r="AE4" s="11">
        <f t="shared" si="3"/>
        <v>2.3771854520327103E-2</v>
      </c>
      <c r="AF4" s="11">
        <f t="shared" si="3"/>
        <v>7.6188706951564045E-3</v>
      </c>
      <c r="AG4" s="11">
        <f t="shared" si="3"/>
        <v>0.13283644508522691</v>
      </c>
      <c r="AH4" s="11">
        <f t="shared" si="3"/>
        <v>2.3382868702166791E-2</v>
      </c>
      <c r="AI4" s="11">
        <f t="shared" si="3"/>
        <v>0.11279383736682216</v>
      </c>
      <c r="AJ4" s="11">
        <f t="shared" si="3"/>
        <v>4.5609675703032143E-3</v>
      </c>
      <c r="AK4" s="11">
        <f t="shared" si="3"/>
        <v>2.1359877804555104E-4</v>
      </c>
      <c r="AL4" s="11">
        <f t="shared" si="3"/>
        <v>7.1279442843192172E-3</v>
      </c>
      <c r="AM4" s="11">
        <f t="shared" si="3"/>
        <v>0.12880764814483794</v>
      </c>
      <c r="AN4" s="11">
        <f t="shared" si="3"/>
        <v>0.25073732737504778</v>
      </c>
      <c r="AO4" s="11">
        <f t="shared" si="3"/>
        <v>7.7943378631286579E-4</v>
      </c>
      <c r="AP4" s="11">
        <f t="shared" si="3"/>
        <v>2.8836248711111005E-2</v>
      </c>
      <c r="AQ4" s="11">
        <f t="shared" si="3"/>
        <v>0.23343396069045963</v>
      </c>
      <c r="AR4" s="11">
        <f t="shared" si="3"/>
        <v>2.5161568100079334E-3</v>
      </c>
      <c r="AS4" s="11">
        <f t="shared" si="3"/>
        <v>2.0861468641291403E-2</v>
      </c>
      <c r="AT4" s="11">
        <f t="shared" si="3"/>
        <v>6.1920817617499061E-4</v>
      </c>
      <c r="AU4" s="11">
        <f t="shared" si="3"/>
        <v>7.8049686286437749E-4</v>
      </c>
      <c r="AV4" s="11">
        <f t="shared" si="3"/>
        <v>5.620520907199101E-5</v>
      </c>
      <c r="AW4" s="11">
        <f t="shared" si="3"/>
        <v>8.3850990144527504E-5</v>
      </c>
      <c r="AX4" s="11">
        <f t="shared" si="3"/>
        <v>5.7844491127459004E-5</v>
      </c>
      <c r="AY4" s="11">
        <f t="shared" si="3"/>
        <v>1.9043214362707999E-4</v>
      </c>
      <c r="AZ4" s="11">
        <f t="shared" si="3"/>
        <v>5.5536129863037291E-4</v>
      </c>
      <c r="BA4" s="11">
        <f t="shared" si="3"/>
        <v>3.7753863769670634E-3</v>
      </c>
      <c r="BB4" s="11">
        <f t="shared" si="3"/>
        <v>8.7224199179603036E-3</v>
      </c>
      <c r="BC4" s="11">
        <f t="shared" si="3"/>
        <v>0</v>
      </c>
      <c r="BD4" s="11">
        <f t="shared" si="3"/>
        <v>6.8317138931827583E-3</v>
      </c>
      <c r="BE4" s="11">
        <f t="shared" si="3"/>
        <v>4.8449480263005868E-5</v>
      </c>
      <c r="BF4" s="12">
        <f t="shared" ref="BF4:BF67" si="5">SUM(D4,Q4:R4,W4,Y4:Z4,AB4)</f>
        <v>335339713.60000002</v>
      </c>
      <c r="BG4" s="13">
        <f t="shared" ref="BG4:BG67" si="6">IF(ISERROR(BF4/$B4),0,BF4/$B4)</f>
        <v>4.8619499844360002E-2</v>
      </c>
    </row>
    <row r="5" spans="1:59" customFormat="1" x14ac:dyDescent="0.35">
      <c r="A5" s="7" t="s">
        <v>4</v>
      </c>
      <c r="B5" s="8">
        <v>5023718675.8999996</v>
      </c>
      <c r="C5" s="8">
        <v>111702609.59999999</v>
      </c>
      <c r="D5" s="9">
        <v>0</v>
      </c>
      <c r="E5" s="8">
        <v>712961311.00999999</v>
      </c>
      <c r="F5" s="8">
        <v>43512456.490000002</v>
      </c>
      <c r="G5" s="8">
        <v>731454031.66999996</v>
      </c>
      <c r="H5" s="8">
        <v>6956130.4299999997</v>
      </c>
      <c r="I5" s="8">
        <v>0</v>
      </c>
      <c r="J5" s="8">
        <v>3169652.83</v>
      </c>
      <c r="K5" s="8">
        <v>598988292.59000003</v>
      </c>
      <c r="L5" s="8">
        <v>1629714501.4000001</v>
      </c>
      <c r="M5" s="8">
        <v>0</v>
      </c>
      <c r="N5" s="8">
        <v>43701104.159999996</v>
      </c>
      <c r="O5" s="8">
        <v>1134511521.3</v>
      </c>
      <c r="P5" s="8">
        <v>1248305.8999999999</v>
      </c>
      <c r="Q5" s="9">
        <v>19292.419999999998</v>
      </c>
      <c r="R5" s="9">
        <v>0</v>
      </c>
      <c r="S5" s="8">
        <v>2299288.7000000002</v>
      </c>
      <c r="T5" s="8">
        <v>387660.07</v>
      </c>
      <c r="U5" s="8">
        <v>0</v>
      </c>
      <c r="V5" s="8">
        <v>383403.6</v>
      </c>
      <c r="W5" s="9">
        <v>0</v>
      </c>
      <c r="X5" s="8">
        <v>1801240.72</v>
      </c>
      <c r="Y5" s="9">
        <v>0</v>
      </c>
      <c r="Z5" s="9">
        <v>49837.19</v>
      </c>
      <c r="AA5" s="10">
        <v>0</v>
      </c>
      <c r="AB5" s="9">
        <v>523868.73</v>
      </c>
      <c r="AC5" s="8">
        <v>334167.05</v>
      </c>
      <c r="AD5" s="11">
        <f t="shared" si="4"/>
        <v>1</v>
      </c>
      <c r="AE5" s="11">
        <f t="shared" si="3"/>
        <v>2.2235044755962267E-2</v>
      </c>
      <c r="AF5" s="11">
        <f t="shared" si="3"/>
        <v>0</v>
      </c>
      <c r="AG5" s="11">
        <f t="shared" si="3"/>
        <v>0.14191903587879012</v>
      </c>
      <c r="AH5" s="11">
        <f t="shared" si="3"/>
        <v>8.6614038916509872E-3</v>
      </c>
      <c r="AI5" s="11">
        <f t="shared" si="3"/>
        <v>0.14560011793235214</v>
      </c>
      <c r="AJ5" s="11">
        <f t="shared" si="3"/>
        <v>1.3846576368557915E-3</v>
      </c>
      <c r="AK5" s="11">
        <f t="shared" si="3"/>
        <v>0</v>
      </c>
      <c r="AL5" s="11">
        <f t="shared" si="3"/>
        <v>6.3093756527522044E-4</v>
      </c>
      <c r="AM5" s="11">
        <f t="shared" si="3"/>
        <v>0.11923205323249739</v>
      </c>
      <c r="AN5" s="11">
        <f t="shared" si="3"/>
        <v>0.32440401354839732</v>
      </c>
      <c r="AO5" s="11">
        <f t="shared" si="3"/>
        <v>0</v>
      </c>
      <c r="AP5" s="11">
        <f t="shared" si="3"/>
        <v>8.6989552917532634E-3</v>
      </c>
      <c r="AQ5" s="11">
        <f t="shared" si="3"/>
        <v>0.22583102169763758</v>
      </c>
      <c r="AR5" s="11">
        <f t="shared" si="3"/>
        <v>2.4848244508364432E-4</v>
      </c>
      <c r="AS5" s="11">
        <f t="shared" si="3"/>
        <v>3.8402667913214226E-6</v>
      </c>
      <c r="AT5" s="11">
        <f t="shared" si="3"/>
        <v>0</v>
      </c>
      <c r="AU5" s="11">
        <f t="shared" si="3"/>
        <v>4.5768659599317279E-4</v>
      </c>
      <c r="AV5" s="11">
        <f t="shared" si="3"/>
        <v>7.7165959125000298E-5</v>
      </c>
      <c r="AW5" s="11">
        <f t="shared" si="3"/>
        <v>0</v>
      </c>
      <c r="AX5" s="11">
        <f t="shared" si="3"/>
        <v>7.6318684372052976E-5</v>
      </c>
      <c r="AY5" s="11">
        <f t="shared" si="3"/>
        <v>0</v>
      </c>
      <c r="AZ5" s="11">
        <f t="shared" si="3"/>
        <v>3.5854729060386879E-4</v>
      </c>
      <c r="BA5" s="11">
        <f t="shared" si="3"/>
        <v>0</v>
      </c>
      <c r="BB5" s="11">
        <f t="shared" si="3"/>
        <v>9.9203783522117042E-6</v>
      </c>
      <c r="BC5" s="11">
        <f t="shared" si="3"/>
        <v>0</v>
      </c>
      <c r="BD5" s="11">
        <f t="shared" si="3"/>
        <v>1.0427907368960083E-4</v>
      </c>
      <c r="BE5" s="11">
        <f t="shared" si="3"/>
        <v>6.6517866854901852E-5</v>
      </c>
      <c r="BF5" s="12">
        <f t="shared" si="5"/>
        <v>592998.34</v>
      </c>
      <c r="BG5" s="13">
        <f t="shared" si="6"/>
        <v>1.1803971883313395E-4</v>
      </c>
    </row>
    <row r="6" spans="1:59" customFormat="1" x14ac:dyDescent="0.35">
      <c r="A6" s="7" t="s">
        <v>5</v>
      </c>
      <c r="B6" s="8">
        <v>1863582975.0999999</v>
      </c>
      <c r="C6" s="8">
        <v>54064390.07</v>
      </c>
      <c r="D6" s="9">
        <v>0</v>
      </c>
      <c r="E6" s="8">
        <v>367127440.88999999</v>
      </c>
      <c r="F6" s="8">
        <v>1074022.02</v>
      </c>
      <c r="G6" s="8">
        <v>299539842.88999999</v>
      </c>
      <c r="H6" s="8">
        <v>2026735.5</v>
      </c>
      <c r="I6" s="8">
        <v>0</v>
      </c>
      <c r="J6" s="8">
        <v>629238.31999999995</v>
      </c>
      <c r="K6" s="8">
        <v>272621607.61000001</v>
      </c>
      <c r="L6" s="8">
        <v>390456433.11000001</v>
      </c>
      <c r="M6" s="8">
        <v>0</v>
      </c>
      <c r="N6" s="8">
        <v>238614.95</v>
      </c>
      <c r="O6" s="8">
        <v>474500300.94</v>
      </c>
      <c r="P6" s="8">
        <v>97203.78</v>
      </c>
      <c r="Q6" s="9">
        <v>0</v>
      </c>
      <c r="R6" s="9">
        <v>0</v>
      </c>
      <c r="S6" s="8">
        <v>665702.24</v>
      </c>
      <c r="T6" s="8">
        <v>0</v>
      </c>
      <c r="U6" s="8">
        <v>0</v>
      </c>
      <c r="V6" s="8">
        <v>244784.29</v>
      </c>
      <c r="W6" s="9">
        <v>0</v>
      </c>
      <c r="X6" s="8">
        <v>0</v>
      </c>
      <c r="Y6" s="9">
        <v>0</v>
      </c>
      <c r="Z6" s="9">
        <v>0</v>
      </c>
      <c r="AA6" s="10">
        <v>0</v>
      </c>
      <c r="AB6" s="9">
        <v>0</v>
      </c>
      <c r="AC6" s="8">
        <v>296658.48</v>
      </c>
      <c r="AD6" s="11">
        <f t="shared" si="4"/>
        <v>1</v>
      </c>
      <c r="AE6" s="11">
        <f t="shared" si="3"/>
        <v>2.9010991617960506E-2</v>
      </c>
      <c r="AF6" s="11">
        <f t="shared" si="3"/>
        <v>0</v>
      </c>
      <c r="AG6" s="11">
        <f t="shared" si="3"/>
        <v>0.19700085576833515</v>
      </c>
      <c r="AH6" s="11">
        <f t="shared" si="3"/>
        <v>5.7632100869689908E-4</v>
      </c>
      <c r="AI6" s="11">
        <f t="shared" si="3"/>
        <v>0.16073330079328862</v>
      </c>
      <c r="AJ6" s="11">
        <f t="shared" si="3"/>
        <v>1.0875477652886613E-3</v>
      </c>
      <c r="AK6" s="11">
        <f t="shared" si="3"/>
        <v>0</v>
      </c>
      <c r="AL6" s="11">
        <f t="shared" si="3"/>
        <v>3.3764974696993836E-4</v>
      </c>
      <c r="AM6" s="11">
        <f t="shared" si="3"/>
        <v>0.14628895587295818</v>
      </c>
      <c r="AN6" s="11">
        <f t="shared" si="3"/>
        <v>0.20951921021335157</v>
      </c>
      <c r="AO6" s="11">
        <f t="shared" si="3"/>
        <v>0</v>
      </c>
      <c r="AP6" s="11">
        <f t="shared" si="3"/>
        <v>1.2804095829819218E-4</v>
      </c>
      <c r="AQ6" s="11">
        <f t="shared" si="3"/>
        <v>0.25461721172599694</v>
      </c>
      <c r="AR6" s="11">
        <f t="shared" si="3"/>
        <v>5.2159620096756915E-5</v>
      </c>
      <c r="AS6" s="11">
        <f t="shared" si="3"/>
        <v>0</v>
      </c>
      <c r="AT6" s="11">
        <f t="shared" si="3"/>
        <v>0</v>
      </c>
      <c r="AU6" s="11">
        <f t="shared" si="3"/>
        <v>3.5721631335695067E-4</v>
      </c>
      <c r="AV6" s="11">
        <f t="shared" si="3"/>
        <v>0</v>
      </c>
      <c r="AW6" s="11">
        <f t="shared" si="3"/>
        <v>0</v>
      </c>
      <c r="AX6" s="11">
        <f t="shared" si="3"/>
        <v>1.3135143069595002E-4</v>
      </c>
      <c r="AY6" s="11">
        <f t="shared" si="3"/>
        <v>0</v>
      </c>
      <c r="AZ6" s="11">
        <f t="shared" si="3"/>
        <v>0</v>
      </c>
      <c r="BA6" s="11">
        <f t="shared" si="3"/>
        <v>0</v>
      </c>
      <c r="BB6" s="11">
        <f t="shared" si="3"/>
        <v>0</v>
      </c>
      <c r="BC6" s="11">
        <f t="shared" si="3"/>
        <v>0</v>
      </c>
      <c r="BD6" s="11">
        <f t="shared" si="3"/>
        <v>0</v>
      </c>
      <c r="BE6" s="11">
        <f t="shared" si="3"/>
        <v>1.5918715933970222E-4</v>
      </c>
      <c r="BF6" s="12">
        <f t="shared" si="5"/>
        <v>0</v>
      </c>
      <c r="BG6" s="13">
        <f t="shared" si="6"/>
        <v>0</v>
      </c>
    </row>
    <row r="7" spans="1:59" customFormat="1" x14ac:dyDescent="0.35">
      <c r="A7" s="7" t="s">
        <v>6</v>
      </c>
      <c r="B7" s="8">
        <v>109933959.81999999</v>
      </c>
      <c r="C7" s="8">
        <v>4739254.9000000004</v>
      </c>
      <c r="D7" s="9">
        <v>0</v>
      </c>
      <c r="E7" s="8">
        <v>43922860.950000003</v>
      </c>
      <c r="F7" s="8">
        <v>34975.82</v>
      </c>
      <c r="G7" s="8">
        <v>20974812.68</v>
      </c>
      <c r="H7" s="8">
        <v>516963.93</v>
      </c>
      <c r="I7" s="8">
        <v>0</v>
      </c>
      <c r="J7" s="8">
        <v>17267.8</v>
      </c>
      <c r="K7" s="8">
        <v>11421693.27</v>
      </c>
      <c r="L7" s="8">
        <v>8535839.6600000001</v>
      </c>
      <c r="M7" s="8">
        <v>0</v>
      </c>
      <c r="N7" s="8">
        <v>10518.8</v>
      </c>
      <c r="O7" s="8">
        <v>19588731.100000001</v>
      </c>
      <c r="P7" s="8">
        <v>725.51</v>
      </c>
      <c r="Q7" s="9">
        <v>11965.98</v>
      </c>
      <c r="R7" s="9">
        <v>0</v>
      </c>
      <c r="S7" s="8">
        <v>16885.3</v>
      </c>
      <c r="T7" s="8">
        <v>111538.58</v>
      </c>
      <c r="U7" s="8">
        <v>0</v>
      </c>
      <c r="V7" s="8">
        <v>11494.46</v>
      </c>
      <c r="W7" s="9">
        <v>0</v>
      </c>
      <c r="X7" s="8">
        <v>14368.07</v>
      </c>
      <c r="Y7" s="9">
        <v>0</v>
      </c>
      <c r="Z7" s="9">
        <v>4063.02</v>
      </c>
      <c r="AA7" s="10">
        <v>0</v>
      </c>
      <c r="AB7" s="9">
        <v>0</v>
      </c>
      <c r="AC7" s="8">
        <v>0</v>
      </c>
      <c r="AD7" s="11">
        <f t="shared" si="4"/>
        <v>1</v>
      </c>
      <c r="AE7" s="11">
        <f t="shared" si="3"/>
        <v>4.3110017211786089E-2</v>
      </c>
      <c r="AF7" s="11">
        <f t="shared" si="3"/>
        <v>0</v>
      </c>
      <c r="AG7" s="11">
        <f t="shared" si="3"/>
        <v>0.39953860501265448</v>
      </c>
      <c r="AH7" s="11">
        <f t="shared" si="3"/>
        <v>3.1815300801742738E-4</v>
      </c>
      <c r="AI7" s="11">
        <f t="shared" si="3"/>
        <v>0.19079466176187085</v>
      </c>
      <c r="AJ7" s="11">
        <f t="shared" si="3"/>
        <v>4.7024953057858481E-3</v>
      </c>
      <c r="AK7" s="11">
        <f t="shared" si="3"/>
        <v>0</v>
      </c>
      <c r="AL7" s="11">
        <f t="shared" si="3"/>
        <v>1.5707430195613235E-4</v>
      </c>
      <c r="AM7" s="11">
        <f t="shared" si="3"/>
        <v>0.10389595070259701</v>
      </c>
      <c r="AN7" s="11">
        <f t="shared" si="3"/>
        <v>7.7645157819986918E-2</v>
      </c>
      <c r="AO7" s="11">
        <f t="shared" si="3"/>
        <v>0</v>
      </c>
      <c r="AP7" s="11">
        <f t="shared" si="3"/>
        <v>9.5682899235349306E-5</v>
      </c>
      <c r="AQ7" s="11">
        <f t="shared" si="3"/>
        <v>0.17818635053329787</v>
      </c>
      <c r="AR7" s="11">
        <f t="shared" si="3"/>
        <v>6.5995075697074079E-6</v>
      </c>
      <c r="AS7" s="11">
        <f t="shared" si="3"/>
        <v>1.0884698431305902E-4</v>
      </c>
      <c r="AT7" s="11">
        <f t="shared" si="3"/>
        <v>0</v>
      </c>
      <c r="AU7" s="11">
        <f t="shared" si="3"/>
        <v>1.5359494034097461E-4</v>
      </c>
      <c r="AV7" s="11">
        <f t="shared" si="3"/>
        <v>1.0145962192449661E-3</v>
      </c>
      <c r="AW7" s="11">
        <f t="shared" si="3"/>
        <v>0</v>
      </c>
      <c r="AX7" s="11">
        <f t="shared" si="3"/>
        <v>1.0455786381951869E-4</v>
      </c>
      <c r="AY7" s="11">
        <f t="shared" si="3"/>
        <v>0</v>
      </c>
      <c r="AZ7" s="11">
        <f t="shared" si="3"/>
        <v>1.306972842925472E-4</v>
      </c>
      <c r="BA7" s="11">
        <f t="shared" si="3"/>
        <v>0</v>
      </c>
      <c r="BB7" s="11">
        <f t="shared" si="3"/>
        <v>3.695873419508014E-5</v>
      </c>
      <c r="BC7" s="11">
        <f t="shared" si="3"/>
        <v>0</v>
      </c>
      <c r="BD7" s="11">
        <f t="shared" si="3"/>
        <v>0</v>
      </c>
      <c r="BE7" s="11">
        <f t="shared" si="3"/>
        <v>0</v>
      </c>
      <c r="BF7" s="12">
        <f t="shared" si="5"/>
        <v>16029</v>
      </c>
      <c r="BG7" s="13">
        <f t="shared" si="6"/>
        <v>1.4580571850813915E-4</v>
      </c>
    </row>
    <row r="8" spans="1:59" customFormat="1" x14ac:dyDescent="0.35">
      <c r="A8" s="7" t="s">
        <v>7</v>
      </c>
      <c r="B8" s="8">
        <v>690173195.87</v>
      </c>
      <c r="C8" s="8">
        <v>4571724.6900000004</v>
      </c>
      <c r="D8" s="9">
        <v>0</v>
      </c>
      <c r="E8" s="8">
        <v>144988236.30000001</v>
      </c>
      <c r="F8" s="8">
        <v>839659.21</v>
      </c>
      <c r="G8" s="8">
        <v>67309746.209999993</v>
      </c>
      <c r="H8" s="8">
        <v>1633482.95</v>
      </c>
      <c r="I8" s="8">
        <v>0</v>
      </c>
      <c r="J8" s="8">
        <v>0</v>
      </c>
      <c r="K8" s="8">
        <v>96881500.890000001</v>
      </c>
      <c r="L8" s="8">
        <v>227197313.22</v>
      </c>
      <c r="M8" s="8">
        <v>0</v>
      </c>
      <c r="N8" s="8">
        <v>112904.18</v>
      </c>
      <c r="O8" s="8">
        <v>145428506.28999999</v>
      </c>
      <c r="P8" s="8">
        <v>0</v>
      </c>
      <c r="Q8" s="9">
        <v>0</v>
      </c>
      <c r="R8" s="9">
        <v>0</v>
      </c>
      <c r="S8" s="8">
        <v>531285.55000000005</v>
      </c>
      <c r="T8" s="8">
        <v>276121.49</v>
      </c>
      <c r="U8" s="8">
        <v>0</v>
      </c>
      <c r="V8" s="8">
        <v>45083.91</v>
      </c>
      <c r="W8" s="9">
        <v>0</v>
      </c>
      <c r="X8" s="8">
        <v>320122.43</v>
      </c>
      <c r="Y8" s="9">
        <v>0</v>
      </c>
      <c r="Z8" s="9">
        <v>0</v>
      </c>
      <c r="AA8" s="10">
        <v>0</v>
      </c>
      <c r="AB8" s="9">
        <v>0</v>
      </c>
      <c r="AC8" s="8">
        <v>37508.57</v>
      </c>
      <c r="AD8" s="11">
        <f t="shared" si="4"/>
        <v>1</v>
      </c>
      <c r="AE8" s="11">
        <f t="shared" si="3"/>
        <v>6.6240252698267985E-3</v>
      </c>
      <c r="AF8" s="11">
        <f t="shared" si="3"/>
        <v>0</v>
      </c>
      <c r="AG8" s="11">
        <f t="shared" si="3"/>
        <v>0.21007514804633151</v>
      </c>
      <c r="AH8" s="11">
        <f t="shared" si="3"/>
        <v>1.2165920308475106E-3</v>
      </c>
      <c r="AI8" s="11">
        <f t="shared" si="3"/>
        <v>9.7525877001282957E-2</v>
      </c>
      <c r="AJ8" s="11">
        <f t="shared" si="3"/>
        <v>2.3667725141671256E-3</v>
      </c>
      <c r="AK8" s="11">
        <f t="shared" si="3"/>
        <v>0</v>
      </c>
      <c r="AL8" s="11">
        <f t="shared" si="3"/>
        <v>0</v>
      </c>
      <c r="AM8" s="11">
        <f t="shared" si="3"/>
        <v>0.14037273755303656</v>
      </c>
      <c r="AN8" s="11">
        <f t="shared" si="3"/>
        <v>0.3291888392356439</v>
      </c>
      <c r="AO8" s="11">
        <f t="shared" si="3"/>
        <v>0</v>
      </c>
      <c r="AP8" s="11">
        <f t="shared" si="3"/>
        <v>1.6358818435085453E-4</v>
      </c>
      <c r="AQ8" s="11">
        <f t="shared" si="3"/>
        <v>0.21071306037418569</v>
      </c>
      <c r="AR8" s="11">
        <f t="shared" si="3"/>
        <v>0</v>
      </c>
      <c r="AS8" s="11">
        <f t="shared" si="3"/>
        <v>0</v>
      </c>
      <c r="AT8" s="11">
        <f t="shared" si="3"/>
        <v>0</v>
      </c>
      <c r="AU8" s="11">
        <f t="shared" si="3"/>
        <v>7.6978583517762719E-4</v>
      </c>
      <c r="AV8" s="11">
        <f t="shared" si="3"/>
        <v>4.0007565007205788E-4</v>
      </c>
      <c r="AW8" s="11">
        <f t="shared" si="3"/>
        <v>0</v>
      </c>
      <c r="AX8" s="11">
        <f t="shared" si="3"/>
        <v>6.5322603470813355E-5</v>
      </c>
      <c r="AY8" s="11">
        <f t="shared" si="3"/>
        <v>0</v>
      </c>
      <c r="AZ8" s="11">
        <f t="shared" si="3"/>
        <v>4.6382912566818633E-4</v>
      </c>
      <c r="BA8" s="11">
        <f t="shared" si="3"/>
        <v>0</v>
      </c>
      <c r="BB8" s="11">
        <f t="shared" si="3"/>
        <v>0</v>
      </c>
      <c r="BC8" s="11">
        <f t="shared" si="3"/>
        <v>0</v>
      </c>
      <c r="BD8" s="11">
        <f t="shared" si="3"/>
        <v>0</v>
      </c>
      <c r="BE8" s="11">
        <f t="shared" si="3"/>
        <v>5.4346604916637558E-5</v>
      </c>
      <c r="BF8" s="12">
        <f t="shared" si="5"/>
        <v>0</v>
      </c>
      <c r="BG8" s="13">
        <f t="shared" si="6"/>
        <v>0</v>
      </c>
    </row>
    <row r="9" spans="1:59" customFormat="1" x14ac:dyDescent="0.35">
      <c r="A9" s="7" t="s">
        <v>8</v>
      </c>
      <c r="B9" s="8">
        <v>177291579.53</v>
      </c>
      <c r="C9" s="8">
        <v>36.299999999999997</v>
      </c>
      <c r="D9" s="9">
        <v>0</v>
      </c>
      <c r="E9" s="8">
        <v>1009367.24</v>
      </c>
      <c r="F9" s="8">
        <v>12530.06</v>
      </c>
      <c r="G9" s="8">
        <v>14665116.51</v>
      </c>
      <c r="H9" s="8">
        <v>349641.41</v>
      </c>
      <c r="I9" s="8">
        <v>0</v>
      </c>
      <c r="J9" s="8">
        <v>0</v>
      </c>
      <c r="K9" s="8">
        <v>549371.22</v>
      </c>
      <c r="L9" s="8">
        <v>158241006.53999999</v>
      </c>
      <c r="M9" s="8">
        <v>0</v>
      </c>
      <c r="N9" s="8">
        <v>38353.360000000001</v>
      </c>
      <c r="O9" s="8">
        <v>497289.07</v>
      </c>
      <c r="P9" s="8">
        <v>0</v>
      </c>
      <c r="Q9" s="9">
        <v>0</v>
      </c>
      <c r="R9" s="9">
        <v>0</v>
      </c>
      <c r="S9" s="8">
        <v>458799.47</v>
      </c>
      <c r="T9" s="8">
        <v>0</v>
      </c>
      <c r="U9" s="8">
        <v>0</v>
      </c>
      <c r="V9" s="8">
        <v>0</v>
      </c>
      <c r="W9" s="9">
        <v>0</v>
      </c>
      <c r="X9" s="8">
        <v>1466750.21</v>
      </c>
      <c r="Y9" s="9">
        <v>0</v>
      </c>
      <c r="Z9" s="9">
        <v>3318.15</v>
      </c>
      <c r="AA9" s="10">
        <v>0</v>
      </c>
      <c r="AB9" s="9">
        <v>0</v>
      </c>
      <c r="AC9" s="8">
        <v>0</v>
      </c>
      <c r="AD9" s="11">
        <f t="shared" si="4"/>
        <v>1</v>
      </c>
      <c r="AE9" s="11">
        <f t="shared" si="3"/>
        <v>2.0474745668255256E-7</v>
      </c>
      <c r="AF9" s="11">
        <f t="shared" si="3"/>
        <v>0</v>
      </c>
      <c r="AG9" s="11">
        <f t="shared" si="3"/>
        <v>5.6932610261346463E-3</v>
      </c>
      <c r="AH9" s="11">
        <f t="shared" si="3"/>
        <v>7.0674873748754401E-5</v>
      </c>
      <c r="AI9" s="11">
        <f t="shared" si="3"/>
        <v>8.2717501580600872E-2</v>
      </c>
      <c r="AJ9" s="11">
        <f t="shared" si="3"/>
        <v>1.9721264310854436E-3</v>
      </c>
      <c r="AK9" s="11">
        <f t="shared" si="3"/>
        <v>0</v>
      </c>
      <c r="AL9" s="11">
        <f t="shared" si="3"/>
        <v>0</v>
      </c>
      <c r="AM9" s="11">
        <f t="shared" si="3"/>
        <v>3.0986876052228941E-3</v>
      </c>
      <c r="AN9" s="11">
        <f t="shared" si="3"/>
        <v>0.8925466565276079</v>
      </c>
      <c r="AO9" s="11">
        <f t="shared" si="3"/>
        <v>0</v>
      </c>
      <c r="AP9" s="11">
        <f t="shared" si="3"/>
        <v>2.1632928141130427E-4</v>
      </c>
      <c r="AQ9" s="11">
        <f t="shared" si="3"/>
        <v>2.8049221024388942E-3</v>
      </c>
      <c r="AR9" s="11">
        <f t="shared" si="3"/>
        <v>0</v>
      </c>
      <c r="AS9" s="11">
        <f t="shared" si="3"/>
        <v>0</v>
      </c>
      <c r="AT9" s="11">
        <f t="shared" si="3"/>
        <v>0</v>
      </c>
      <c r="AU9" s="11">
        <f t="shared" si="3"/>
        <v>2.5878243694160627E-3</v>
      </c>
      <c r="AV9" s="11">
        <f t="shared" si="3"/>
        <v>0</v>
      </c>
      <c r="AW9" s="11">
        <f t="shared" si="3"/>
        <v>0</v>
      </c>
      <c r="AX9" s="11">
        <f t="shared" si="3"/>
        <v>0</v>
      </c>
      <c r="AY9" s="11">
        <f t="shared" si="3"/>
        <v>0</v>
      </c>
      <c r="AZ9" s="11">
        <f t="shared" si="3"/>
        <v>8.2730957323994461E-3</v>
      </c>
      <c r="BA9" s="11">
        <f t="shared" si="3"/>
        <v>0</v>
      </c>
      <c r="BB9" s="11">
        <f t="shared" si="3"/>
        <v>1.8715778881300601E-5</v>
      </c>
      <c r="BC9" s="11">
        <f t="shared" si="3"/>
        <v>0</v>
      </c>
      <c r="BD9" s="11">
        <f t="shared" si="3"/>
        <v>0</v>
      </c>
      <c r="BE9" s="11">
        <f t="shared" si="3"/>
        <v>0</v>
      </c>
      <c r="BF9" s="12">
        <f t="shared" si="5"/>
        <v>3318.15</v>
      </c>
      <c r="BG9" s="13">
        <f t="shared" si="6"/>
        <v>1.8715778881300601E-5</v>
      </c>
    </row>
    <row r="10" spans="1:59" customFormat="1" x14ac:dyDescent="0.35">
      <c r="A10" s="7" t="s">
        <v>9</v>
      </c>
      <c r="B10" s="8">
        <v>54638244.109999999</v>
      </c>
      <c r="C10" s="8">
        <v>106904.44</v>
      </c>
      <c r="D10" s="9">
        <v>0</v>
      </c>
      <c r="E10" s="8">
        <v>737173.42</v>
      </c>
      <c r="F10" s="8">
        <v>1258689.74</v>
      </c>
      <c r="G10" s="8">
        <v>595727.23</v>
      </c>
      <c r="H10" s="8">
        <v>486982.39</v>
      </c>
      <c r="I10" s="8">
        <v>0</v>
      </c>
      <c r="J10" s="8">
        <v>1924525.3</v>
      </c>
      <c r="K10" s="8">
        <v>15386669.119999999</v>
      </c>
      <c r="L10" s="8">
        <v>8127695.6699999999</v>
      </c>
      <c r="M10" s="8">
        <v>0</v>
      </c>
      <c r="N10" s="8">
        <v>1874438.62</v>
      </c>
      <c r="O10" s="8">
        <v>22480098.390000001</v>
      </c>
      <c r="P10" s="8">
        <v>1135971.77</v>
      </c>
      <c r="Q10" s="9">
        <v>0</v>
      </c>
      <c r="R10" s="9">
        <v>0</v>
      </c>
      <c r="S10" s="8">
        <v>0</v>
      </c>
      <c r="T10" s="8">
        <v>0</v>
      </c>
      <c r="U10" s="8">
        <v>0</v>
      </c>
      <c r="V10" s="8">
        <v>0</v>
      </c>
      <c r="W10" s="9">
        <v>0</v>
      </c>
      <c r="X10" s="8">
        <v>0</v>
      </c>
      <c r="Y10" s="9">
        <v>0</v>
      </c>
      <c r="Z10" s="9">
        <v>0</v>
      </c>
      <c r="AA10" s="10">
        <v>0</v>
      </c>
      <c r="AB10" s="9">
        <v>523368.01</v>
      </c>
      <c r="AC10" s="8">
        <v>0</v>
      </c>
      <c r="AD10" s="11">
        <f t="shared" si="4"/>
        <v>1</v>
      </c>
      <c r="AE10" s="11">
        <f t="shared" si="3"/>
        <v>1.9565863021654851E-3</v>
      </c>
      <c r="AF10" s="11">
        <f t="shared" si="3"/>
        <v>0</v>
      </c>
      <c r="AG10" s="11">
        <f t="shared" si="3"/>
        <v>1.3491894404876768E-2</v>
      </c>
      <c r="AH10" s="11">
        <f t="shared" si="3"/>
        <v>2.3036789715752088E-2</v>
      </c>
      <c r="AI10" s="11">
        <f t="shared" si="3"/>
        <v>1.0903118130968063E-2</v>
      </c>
      <c r="AJ10" s="11">
        <f t="shared" si="3"/>
        <v>8.9128484623258886E-3</v>
      </c>
      <c r="AK10" s="11">
        <f t="shared" si="3"/>
        <v>0</v>
      </c>
      <c r="AL10" s="11">
        <f t="shared" si="3"/>
        <v>3.5223044432494299E-2</v>
      </c>
      <c r="AM10" s="11">
        <f t="shared" si="3"/>
        <v>0.28160987547518757</v>
      </c>
      <c r="AN10" s="11">
        <f t="shared" si="3"/>
        <v>0.14875470107781982</v>
      </c>
      <c r="AO10" s="11">
        <f t="shared" si="3"/>
        <v>0</v>
      </c>
      <c r="AP10" s="11">
        <f t="shared" si="3"/>
        <v>3.4306348063204629E-2</v>
      </c>
      <c r="AQ10" s="11">
        <f t="shared" si="3"/>
        <v>0.41143522739753724</v>
      </c>
      <c r="AR10" s="11">
        <f t="shared" si="3"/>
        <v>2.0790781045470899E-2</v>
      </c>
      <c r="AS10" s="11">
        <f t="shared" si="3"/>
        <v>0</v>
      </c>
      <c r="AT10" s="11">
        <f t="shared" si="3"/>
        <v>0</v>
      </c>
      <c r="AU10" s="11">
        <f t="shared" si="3"/>
        <v>0</v>
      </c>
      <c r="AV10" s="11">
        <f t="shared" si="3"/>
        <v>0</v>
      </c>
      <c r="AW10" s="11">
        <f t="shared" si="3"/>
        <v>0</v>
      </c>
      <c r="AX10" s="11">
        <f t="shared" si="3"/>
        <v>0</v>
      </c>
      <c r="AY10" s="11">
        <f t="shared" si="3"/>
        <v>0</v>
      </c>
      <c r="AZ10" s="11">
        <f t="shared" si="3"/>
        <v>0</v>
      </c>
      <c r="BA10" s="11">
        <f t="shared" si="3"/>
        <v>0</v>
      </c>
      <c r="BB10" s="11">
        <f t="shared" si="3"/>
        <v>0</v>
      </c>
      <c r="BC10" s="11">
        <f t="shared" si="3"/>
        <v>0</v>
      </c>
      <c r="BD10" s="11">
        <f t="shared" si="3"/>
        <v>9.5787853091752664E-3</v>
      </c>
      <c r="BE10" s="11">
        <f t="shared" si="3"/>
        <v>0</v>
      </c>
      <c r="BF10" s="12">
        <f t="shared" si="5"/>
        <v>523368.01</v>
      </c>
      <c r="BG10" s="13">
        <f t="shared" si="6"/>
        <v>9.5787853091752664E-3</v>
      </c>
    </row>
    <row r="11" spans="1:59" customFormat="1" x14ac:dyDescent="0.35">
      <c r="A11" s="7" t="s">
        <v>10</v>
      </c>
      <c r="B11" s="8">
        <v>109904952.36</v>
      </c>
      <c r="C11" s="8">
        <v>0</v>
      </c>
      <c r="D11" s="9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32612766.149999999</v>
      </c>
      <c r="L11" s="8">
        <v>0</v>
      </c>
      <c r="M11" s="8">
        <v>0</v>
      </c>
      <c r="N11" s="8">
        <v>365140.54</v>
      </c>
      <c r="O11" s="8">
        <v>76927045.680000007</v>
      </c>
      <c r="P11" s="8">
        <v>0</v>
      </c>
      <c r="Q11" s="9">
        <v>0</v>
      </c>
      <c r="R11" s="9">
        <v>0</v>
      </c>
      <c r="S11" s="8">
        <v>0</v>
      </c>
      <c r="T11" s="8">
        <v>0</v>
      </c>
      <c r="U11" s="8">
        <v>0</v>
      </c>
      <c r="V11" s="8">
        <v>0</v>
      </c>
      <c r="W11" s="9">
        <v>0</v>
      </c>
      <c r="X11" s="8">
        <v>0</v>
      </c>
      <c r="Y11" s="9">
        <v>0</v>
      </c>
      <c r="Z11" s="9">
        <v>0</v>
      </c>
      <c r="AA11" s="10">
        <v>0</v>
      </c>
      <c r="AB11" s="9">
        <v>0</v>
      </c>
      <c r="AC11" s="8">
        <v>0</v>
      </c>
      <c r="AD11" s="11">
        <f t="shared" si="4"/>
        <v>1</v>
      </c>
      <c r="AE11" s="11">
        <f t="shared" si="3"/>
        <v>0</v>
      </c>
      <c r="AF11" s="11">
        <f t="shared" si="3"/>
        <v>0</v>
      </c>
      <c r="AG11" s="11">
        <f t="shared" si="3"/>
        <v>0</v>
      </c>
      <c r="AH11" s="11">
        <f t="shared" si="3"/>
        <v>0</v>
      </c>
      <c r="AI11" s="11">
        <f t="shared" si="3"/>
        <v>0</v>
      </c>
      <c r="AJ11" s="11">
        <f t="shared" si="3"/>
        <v>0</v>
      </c>
      <c r="AK11" s="11">
        <f t="shared" si="3"/>
        <v>0</v>
      </c>
      <c r="AL11" s="11">
        <f t="shared" si="3"/>
        <v>0</v>
      </c>
      <c r="AM11" s="11">
        <f t="shared" si="3"/>
        <v>0.29673609286663449</v>
      </c>
      <c r="AN11" s="11">
        <f t="shared" si="3"/>
        <v>0</v>
      </c>
      <c r="AO11" s="11">
        <f t="shared" si="3"/>
        <v>0</v>
      </c>
      <c r="AP11" s="11">
        <f t="shared" si="3"/>
        <v>3.3223301785706718E-3</v>
      </c>
      <c r="AQ11" s="11">
        <f t="shared" si="3"/>
        <v>0.69994157704578264</v>
      </c>
      <c r="AR11" s="11">
        <f t="shared" si="3"/>
        <v>0</v>
      </c>
      <c r="AS11" s="11">
        <f t="shared" si="3"/>
        <v>0</v>
      </c>
      <c r="AT11" s="11">
        <f t="shared" si="3"/>
        <v>0</v>
      </c>
      <c r="AU11" s="11">
        <f t="shared" si="3"/>
        <v>0</v>
      </c>
      <c r="AV11" s="11">
        <f t="shared" si="3"/>
        <v>0</v>
      </c>
      <c r="AW11" s="11">
        <f t="shared" si="3"/>
        <v>0</v>
      </c>
      <c r="AX11" s="11">
        <f t="shared" si="3"/>
        <v>0</v>
      </c>
      <c r="AY11" s="11">
        <f t="shared" si="3"/>
        <v>0</v>
      </c>
      <c r="AZ11" s="11">
        <f t="shared" si="3"/>
        <v>0</v>
      </c>
      <c r="BA11" s="11">
        <f t="shared" si="3"/>
        <v>0</v>
      </c>
      <c r="BB11" s="11">
        <f t="shared" si="3"/>
        <v>0</v>
      </c>
      <c r="BC11" s="11">
        <f t="shared" si="3"/>
        <v>0</v>
      </c>
      <c r="BD11" s="11">
        <f t="shared" si="3"/>
        <v>0</v>
      </c>
      <c r="BE11" s="11">
        <f t="shared" si="3"/>
        <v>0</v>
      </c>
      <c r="BF11" s="12">
        <f t="shared" si="5"/>
        <v>0</v>
      </c>
      <c r="BG11" s="13">
        <f t="shared" si="6"/>
        <v>0</v>
      </c>
    </row>
    <row r="12" spans="1:59" customFormat="1" x14ac:dyDescent="0.35">
      <c r="A12" s="7" t="s">
        <v>11</v>
      </c>
      <c r="B12" s="8">
        <v>14202592.65</v>
      </c>
      <c r="C12" s="8">
        <v>2588503.9500000002</v>
      </c>
      <c r="D12" s="9">
        <v>0</v>
      </c>
      <c r="E12" s="8">
        <v>2085170.95</v>
      </c>
      <c r="F12" s="8">
        <v>153216.38</v>
      </c>
      <c r="G12" s="8">
        <v>883341.15</v>
      </c>
      <c r="H12" s="8">
        <v>396.76</v>
      </c>
      <c r="I12" s="8">
        <v>0</v>
      </c>
      <c r="J12" s="8">
        <v>35243.49</v>
      </c>
      <c r="K12" s="8">
        <v>3312946.96</v>
      </c>
      <c r="L12" s="8">
        <v>1414323.5</v>
      </c>
      <c r="M12" s="8">
        <v>0</v>
      </c>
      <c r="N12" s="8">
        <v>86836.49</v>
      </c>
      <c r="O12" s="8">
        <v>3600157</v>
      </c>
      <c r="P12" s="8">
        <v>0</v>
      </c>
      <c r="Q12" s="9">
        <v>0</v>
      </c>
      <c r="R12" s="9">
        <v>0</v>
      </c>
      <c r="S12" s="8">
        <v>0</v>
      </c>
      <c r="T12" s="8">
        <v>0</v>
      </c>
      <c r="U12" s="8">
        <v>0</v>
      </c>
      <c r="V12" s="8">
        <v>0</v>
      </c>
      <c r="W12" s="9">
        <v>0</v>
      </c>
      <c r="X12" s="8">
        <v>0</v>
      </c>
      <c r="Y12" s="9">
        <v>0</v>
      </c>
      <c r="Z12" s="9">
        <v>42456.01</v>
      </c>
      <c r="AA12" s="10">
        <v>0</v>
      </c>
      <c r="AB12" s="9">
        <v>0</v>
      </c>
      <c r="AC12" s="8">
        <v>0</v>
      </c>
      <c r="AD12" s="11">
        <f t="shared" si="4"/>
        <v>1</v>
      </c>
      <c r="AE12" s="11">
        <f t="shared" si="3"/>
        <v>0.18225573413175375</v>
      </c>
      <c r="AF12" s="11">
        <f t="shared" si="3"/>
        <v>0</v>
      </c>
      <c r="AG12" s="11">
        <f t="shared" si="3"/>
        <v>0.14681621879791082</v>
      </c>
      <c r="AH12" s="11">
        <f t="shared" si="3"/>
        <v>1.0787916247108587E-2</v>
      </c>
      <c r="AI12" s="11">
        <f t="shared" si="3"/>
        <v>6.2195767474891285E-2</v>
      </c>
      <c r="AJ12" s="11">
        <f t="shared" si="3"/>
        <v>2.7935744534643115E-5</v>
      </c>
      <c r="AK12" s="11">
        <f t="shared" si="3"/>
        <v>0</v>
      </c>
      <c r="AL12" s="11">
        <f t="shared" si="3"/>
        <v>2.4814828439087841E-3</v>
      </c>
      <c r="AM12" s="11">
        <f t="shared" si="3"/>
        <v>0.23326353445756257</v>
      </c>
      <c r="AN12" s="11">
        <f t="shared" si="3"/>
        <v>9.9582064687323127E-2</v>
      </c>
      <c r="AO12" s="11">
        <f t="shared" si="3"/>
        <v>0</v>
      </c>
      <c r="AP12" s="11">
        <f t="shared" si="3"/>
        <v>6.1141294508647338E-3</v>
      </c>
      <c r="AQ12" s="11">
        <f t="shared" ref="AQ12:AQ75" si="7">IF(ISERROR(O12/$B12),0,O12/$B12)</f>
        <v>0.25348590139279958</v>
      </c>
      <c r="AR12" s="11">
        <f t="shared" ref="AR12:AR75" si="8">IF(ISERROR(P12/$B12),0,P12/$B12)</f>
        <v>0</v>
      </c>
      <c r="AS12" s="11">
        <f t="shared" ref="AS12:AS75" si="9">IF(ISERROR(Q12/$B12),0,Q12/$B12)</f>
        <v>0</v>
      </c>
      <c r="AT12" s="11">
        <f t="shared" ref="AT12:AT75" si="10">IF(ISERROR(R12/$B12),0,R12/$B12)</f>
        <v>0</v>
      </c>
      <c r="AU12" s="11">
        <f t="shared" ref="AU12:AU75" si="11">IF(ISERROR(S12/$B12),0,S12/$B12)</f>
        <v>0</v>
      </c>
      <c r="AV12" s="11">
        <f t="shared" ref="AV12:AV75" si="12">IF(ISERROR(T12/$B12),0,T12/$B12)</f>
        <v>0</v>
      </c>
      <c r="AW12" s="11">
        <f t="shared" ref="AW12:AW75" si="13">IF(ISERROR(U12/$B12),0,U12/$B12)</f>
        <v>0</v>
      </c>
      <c r="AX12" s="11">
        <f t="shared" ref="AX12:AX75" si="14">IF(ISERROR(V12/$B12),0,V12/$B12)</f>
        <v>0</v>
      </c>
      <c r="AY12" s="11">
        <f t="shared" ref="AY12:AY75" si="15">IF(ISERROR(W12/$B12),0,W12/$B12)</f>
        <v>0</v>
      </c>
      <c r="AZ12" s="11">
        <f t="shared" ref="AZ12:AZ75" si="16">IF(ISERROR(X12/$B12),0,X12/$B12)</f>
        <v>0</v>
      </c>
      <c r="BA12" s="11">
        <f t="shared" ref="BA12:BA75" si="17">IF(ISERROR(Y12/$B12),0,Y12/$B12)</f>
        <v>0</v>
      </c>
      <c r="BB12" s="11">
        <f t="shared" ref="BB12:BB75" si="18">IF(ISERROR(Z12/$B12),0,Z12/$B12)</f>
        <v>2.9893140672453212E-3</v>
      </c>
      <c r="BC12" s="11">
        <f t="shared" ref="BC12:BC75" si="19">IF(ISERROR(AA12/$B12),0,AA12/$B12)</f>
        <v>0</v>
      </c>
      <c r="BD12" s="11">
        <f t="shared" ref="BD12:BD75" si="20">IF(ISERROR(AB12/$B12),0,AB12/$B12)</f>
        <v>0</v>
      </c>
      <c r="BE12" s="11">
        <f t="shared" ref="BE12:BE75" si="21">IF(ISERROR(AC12/$B12),0,AC12/$B12)</f>
        <v>0</v>
      </c>
      <c r="BF12" s="12">
        <f t="shared" si="5"/>
        <v>42456.01</v>
      </c>
      <c r="BG12" s="13">
        <f t="shared" si="6"/>
        <v>2.9893140672453212E-3</v>
      </c>
    </row>
    <row r="13" spans="1:59" customFormat="1" x14ac:dyDescent="0.35">
      <c r="A13" s="7" t="s">
        <v>12</v>
      </c>
      <c r="B13" s="8">
        <v>3034390</v>
      </c>
      <c r="C13" s="8">
        <v>1.82</v>
      </c>
      <c r="D13" s="9">
        <v>0</v>
      </c>
      <c r="E13" s="8">
        <v>551489.36</v>
      </c>
      <c r="F13" s="8">
        <v>0</v>
      </c>
      <c r="G13" s="8">
        <v>131277.98000000001</v>
      </c>
      <c r="H13" s="8">
        <v>0</v>
      </c>
      <c r="I13" s="8">
        <v>0</v>
      </c>
      <c r="J13" s="8">
        <v>0</v>
      </c>
      <c r="K13" s="8">
        <v>1618208.3</v>
      </c>
      <c r="L13" s="8">
        <v>196654.42</v>
      </c>
      <c r="M13" s="8">
        <v>0</v>
      </c>
      <c r="N13" s="8">
        <v>64617.599999999999</v>
      </c>
      <c r="O13" s="8">
        <v>269581.87</v>
      </c>
      <c r="P13" s="8">
        <v>0</v>
      </c>
      <c r="Q13" s="9">
        <v>0</v>
      </c>
      <c r="R13" s="9">
        <v>0</v>
      </c>
      <c r="S13" s="8">
        <v>120517.7</v>
      </c>
      <c r="T13" s="8">
        <v>0</v>
      </c>
      <c r="U13" s="8">
        <v>0</v>
      </c>
      <c r="V13" s="8">
        <v>82040.94</v>
      </c>
      <c r="W13" s="9">
        <v>0</v>
      </c>
      <c r="X13" s="8">
        <v>0</v>
      </c>
      <c r="Y13" s="9">
        <v>0</v>
      </c>
      <c r="Z13" s="9">
        <v>0</v>
      </c>
      <c r="AA13" s="10">
        <v>0</v>
      </c>
      <c r="AB13" s="9">
        <v>0</v>
      </c>
      <c r="AC13" s="8">
        <v>0</v>
      </c>
      <c r="AD13" s="11">
        <f t="shared" si="4"/>
        <v>1</v>
      </c>
      <c r="AE13" s="11">
        <f t="shared" ref="AE13:AE76" si="22">IF(ISERROR(C13/$B13),0,C13/$B13)</f>
        <v>5.9979106179495719E-7</v>
      </c>
      <c r="AF13" s="11">
        <f t="shared" ref="AF13:AF76" si="23">IF(ISERROR(D13/$B13),0,D13/$B13)</f>
        <v>0</v>
      </c>
      <c r="AG13" s="11">
        <f t="shared" ref="AG13:AG76" si="24">IF(ISERROR(E13/$B13),0,E13/$B13)</f>
        <v>0.18174636747418757</v>
      </c>
      <c r="AH13" s="11">
        <f t="shared" ref="AH13:AH76" si="25">IF(ISERROR(F13/$B13),0,F13/$B13)</f>
        <v>0</v>
      </c>
      <c r="AI13" s="11">
        <f t="shared" ref="AI13:AI76" si="26">IF(ISERROR(G13/$B13),0,G13/$B13)</f>
        <v>4.3263384073899534E-2</v>
      </c>
      <c r="AJ13" s="11">
        <f t="shared" ref="AJ13:AJ76" si="27">IF(ISERROR(H13/$B13),0,H13/$B13)</f>
        <v>0</v>
      </c>
      <c r="AK13" s="11">
        <f t="shared" ref="AK13:AK76" si="28">IF(ISERROR(I13/$B13),0,I13/$B13)</f>
        <v>0</v>
      </c>
      <c r="AL13" s="11">
        <f t="shared" ref="AL13:AL76" si="29">IF(ISERROR(J13/$B13),0,J13/$B13)</f>
        <v>0</v>
      </c>
      <c r="AM13" s="11">
        <f t="shared" ref="AM13:AM76" si="30">IF(ISERROR(K13/$B13),0,K13/$B13)</f>
        <v>0.53328949146286408</v>
      </c>
      <c r="AN13" s="11">
        <f t="shared" ref="AN13:AN76" si="31">IF(ISERROR(L13/$B13),0,L13/$B13)</f>
        <v>6.4808551306852452E-2</v>
      </c>
      <c r="AO13" s="11">
        <f t="shared" ref="AO13:AO76" si="32">IF(ISERROR(M13/$B13),0,M13/$B13)</f>
        <v>0</v>
      </c>
      <c r="AP13" s="11">
        <f t="shared" ref="AP13:AP76" si="33">IF(ISERROR(N13/$B13),0,N13/$B13)</f>
        <v>2.1295087315737263E-2</v>
      </c>
      <c r="AQ13" s="11">
        <f t="shared" si="7"/>
        <v>8.8842195630752796E-2</v>
      </c>
      <c r="AR13" s="11">
        <f t="shared" si="8"/>
        <v>0</v>
      </c>
      <c r="AS13" s="11">
        <f t="shared" si="9"/>
        <v>0</v>
      </c>
      <c r="AT13" s="11">
        <f t="shared" si="10"/>
        <v>0</v>
      </c>
      <c r="AU13" s="11">
        <f t="shared" si="11"/>
        <v>3.9717274312135224E-2</v>
      </c>
      <c r="AV13" s="11">
        <f t="shared" si="12"/>
        <v>0</v>
      </c>
      <c r="AW13" s="11">
        <f t="shared" si="13"/>
        <v>0</v>
      </c>
      <c r="AX13" s="11">
        <f t="shared" si="14"/>
        <v>2.7037045336954051E-2</v>
      </c>
      <c r="AY13" s="11">
        <f t="shared" si="15"/>
        <v>0</v>
      </c>
      <c r="AZ13" s="11">
        <f t="shared" si="16"/>
        <v>0</v>
      </c>
      <c r="BA13" s="11">
        <f t="shared" si="17"/>
        <v>0</v>
      </c>
      <c r="BB13" s="11">
        <f t="shared" si="18"/>
        <v>0</v>
      </c>
      <c r="BC13" s="11">
        <f t="shared" si="19"/>
        <v>0</v>
      </c>
      <c r="BD13" s="11">
        <f t="shared" si="20"/>
        <v>0</v>
      </c>
      <c r="BE13" s="11">
        <f t="shared" si="21"/>
        <v>0</v>
      </c>
      <c r="BF13" s="12">
        <f t="shared" si="5"/>
        <v>0</v>
      </c>
      <c r="BG13" s="13">
        <f t="shared" si="6"/>
        <v>0</v>
      </c>
    </row>
    <row r="14" spans="1:59" customFormat="1" x14ac:dyDescent="0.35">
      <c r="A14" s="7" t="s">
        <v>13</v>
      </c>
      <c r="B14" s="8">
        <v>874138753.69000006</v>
      </c>
      <c r="C14" s="8">
        <v>0</v>
      </c>
      <c r="D14" s="9">
        <v>0</v>
      </c>
      <c r="E14" s="8">
        <v>12035331.560000001</v>
      </c>
      <c r="F14" s="8">
        <v>0</v>
      </c>
      <c r="G14" s="8">
        <v>191589847.36000001</v>
      </c>
      <c r="H14" s="8">
        <v>0</v>
      </c>
      <c r="I14" s="8">
        <v>0</v>
      </c>
      <c r="J14" s="8">
        <v>0</v>
      </c>
      <c r="K14" s="8">
        <v>40003241.759999998</v>
      </c>
      <c r="L14" s="8">
        <v>442107323.57999998</v>
      </c>
      <c r="M14" s="8">
        <v>0</v>
      </c>
      <c r="N14" s="8">
        <v>0</v>
      </c>
      <c r="O14" s="8">
        <v>188403009.43000001</v>
      </c>
      <c r="P14" s="8">
        <v>0</v>
      </c>
      <c r="Q14" s="9">
        <v>0</v>
      </c>
      <c r="R14" s="9">
        <v>0</v>
      </c>
      <c r="S14" s="8">
        <v>0</v>
      </c>
      <c r="T14" s="8">
        <v>0</v>
      </c>
      <c r="U14" s="8">
        <v>0</v>
      </c>
      <c r="V14" s="8">
        <v>0</v>
      </c>
      <c r="W14" s="9">
        <v>0</v>
      </c>
      <c r="X14" s="8">
        <v>0</v>
      </c>
      <c r="Y14" s="9">
        <v>0</v>
      </c>
      <c r="Z14" s="9">
        <v>0</v>
      </c>
      <c r="AA14" s="10">
        <v>0</v>
      </c>
      <c r="AB14" s="9">
        <v>0</v>
      </c>
      <c r="AC14" s="8">
        <v>0</v>
      </c>
      <c r="AD14" s="11">
        <f t="shared" si="4"/>
        <v>1</v>
      </c>
      <c r="AE14" s="11">
        <f t="shared" si="22"/>
        <v>0</v>
      </c>
      <c r="AF14" s="11">
        <f t="shared" si="23"/>
        <v>0</v>
      </c>
      <c r="AG14" s="11">
        <f t="shared" si="24"/>
        <v>1.376821644069123E-2</v>
      </c>
      <c r="AH14" s="11">
        <f t="shared" si="25"/>
        <v>0</v>
      </c>
      <c r="AI14" s="11">
        <f t="shared" si="26"/>
        <v>0.21917555599868122</v>
      </c>
      <c r="AJ14" s="11">
        <f t="shared" si="27"/>
        <v>0</v>
      </c>
      <c r="AK14" s="11">
        <f t="shared" si="28"/>
        <v>0</v>
      </c>
      <c r="AL14" s="11">
        <f t="shared" si="29"/>
        <v>0</v>
      </c>
      <c r="AM14" s="11">
        <f t="shared" si="30"/>
        <v>4.5763034290762651E-2</v>
      </c>
      <c r="AN14" s="11">
        <f t="shared" si="31"/>
        <v>0.50576332614671671</v>
      </c>
      <c r="AO14" s="11">
        <f t="shared" si="32"/>
        <v>0</v>
      </c>
      <c r="AP14" s="11">
        <f t="shared" si="33"/>
        <v>0</v>
      </c>
      <c r="AQ14" s="11">
        <f t="shared" si="7"/>
        <v>0.21552986712314812</v>
      </c>
      <c r="AR14" s="11">
        <f t="shared" si="8"/>
        <v>0</v>
      </c>
      <c r="AS14" s="11">
        <f t="shared" si="9"/>
        <v>0</v>
      </c>
      <c r="AT14" s="11">
        <f t="shared" si="10"/>
        <v>0</v>
      </c>
      <c r="AU14" s="11">
        <f t="shared" si="11"/>
        <v>0</v>
      </c>
      <c r="AV14" s="11">
        <f t="shared" si="12"/>
        <v>0</v>
      </c>
      <c r="AW14" s="11">
        <f t="shared" si="13"/>
        <v>0</v>
      </c>
      <c r="AX14" s="11">
        <f t="shared" si="14"/>
        <v>0</v>
      </c>
      <c r="AY14" s="11">
        <f t="shared" si="15"/>
        <v>0</v>
      </c>
      <c r="AZ14" s="11">
        <f t="shared" si="16"/>
        <v>0</v>
      </c>
      <c r="BA14" s="11">
        <f t="shared" si="17"/>
        <v>0</v>
      </c>
      <c r="BB14" s="11">
        <f t="shared" si="18"/>
        <v>0</v>
      </c>
      <c r="BC14" s="11">
        <f t="shared" si="19"/>
        <v>0</v>
      </c>
      <c r="BD14" s="11">
        <f t="shared" si="20"/>
        <v>0</v>
      </c>
      <c r="BE14" s="11">
        <f t="shared" si="21"/>
        <v>0</v>
      </c>
      <c r="BF14" s="12">
        <f t="shared" si="5"/>
        <v>0</v>
      </c>
      <c r="BG14" s="13">
        <f t="shared" si="6"/>
        <v>0</v>
      </c>
    </row>
    <row r="15" spans="1:59" customFormat="1" x14ac:dyDescent="0.35">
      <c r="A15" s="7" t="s">
        <v>14</v>
      </c>
      <c r="B15" s="8">
        <v>334605.84999999998</v>
      </c>
      <c r="C15" s="8">
        <v>0</v>
      </c>
      <c r="D15" s="9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334605.84999999998</v>
      </c>
      <c r="M15" s="8">
        <v>0</v>
      </c>
      <c r="N15" s="8">
        <v>0</v>
      </c>
      <c r="O15" s="8">
        <v>0</v>
      </c>
      <c r="P15" s="8">
        <v>0</v>
      </c>
      <c r="Q15" s="9">
        <v>0</v>
      </c>
      <c r="R15" s="9">
        <v>0</v>
      </c>
      <c r="S15" s="8">
        <v>0</v>
      </c>
      <c r="T15" s="8">
        <v>0</v>
      </c>
      <c r="U15" s="8">
        <v>0</v>
      </c>
      <c r="V15" s="8">
        <v>0</v>
      </c>
      <c r="W15" s="9">
        <v>0</v>
      </c>
      <c r="X15" s="8">
        <v>0</v>
      </c>
      <c r="Y15" s="9">
        <v>0</v>
      </c>
      <c r="Z15" s="9">
        <v>0</v>
      </c>
      <c r="AA15" s="10">
        <v>0</v>
      </c>
      <c r="AB15" s="9">
        <v>0</v>
      </c>
      <c r="AC15" s="8">
        <v>0</v>
      </c>
      <c r="AD15" s="11">
        <f t="shared" si="4"/>
        <v>1</v>
      </c>
      <c r="AE15" s="11">
        <f t="shared" si="22"/>
        <v>0</v>
      </c>
      <c r="AF15" s="11">
        <f t="shared" si="23"/>
        <v>0</v>
      </c>
      <c r="AG15" s="11">
        <f t="shared" si="24"/>
        <v>0</v>
      </c>
      <c r="AH15" s="11">
        <f t="shared" si="25"/>
        <v>0</v>
      </c>
      <c r="AI15" s="11">
        <f t="shared" si="26"/>
        <v>0</v>
      </c>
      <c r="AJ15" s="11">
        <f t="shared" si="27"/>
        <v>0</v>
      </c>
      <c r="AK15" s="11">
        <f t="shared" si="28"/>
        <v>0</v>
      </c>
      <c r="AL15" s="11">
        <f t="shared" si="29"/>
        <v>0</v>
      </c>
      <c r="AM15" s="11">
        <f t="shared" si="30"/>
        <v>0</v>
      </c>
      <c r="AN15" s="11">
        <f t="shared" si="31"/>
        <v>1</v>
      </c>
      <c r="AO15" s="11">
        <f t="shared" si="32"/>
        <v>0</v>
      </c>
      <c r="AP15" s="11">
        <f t="shared" si="33"/>
        <v>0</v>
      </c>
      <c r="AQ15" s="11">
        <f t="shared" si="7"/>
        <v>0</v>
      </c>
      <c r="AR15" s="11">
        <f t="shared" si="8"/>
        <v>0</v>
      </c>
      <c r="AS15" s="11">
        <f t="shared" si="9"/>
        <v>0</v>
      </c>
      <c r="AT15" s="11">
        <f t="shared" si="10"/>
        <v>0</v>
      </c>
      <c r="AU15" s="11">
        <f t="shared" si="11"/>
        <v>0</v>
      </c>
      <c r="AV15" s="11">
        <f t="shared" si="12"/>
        <v>0</v>
      </c>
      <c r="AW15" s="11">
        <f t="shared" si="13"/>
        <v>0</v>
      </c>
      <c r="AX15" s="11">
        <f t="shared" si="14"/>
        <v>0</v>
      </c>
      <c r="AY15" s="11">
        <f t="shared" si="15"/>
        <v>0</v>
      </c>
      <c r="AZ15" s="11">
        <f t="shared" si="16"/>
        <v>0</v>
      </c>
      <c r="BA15" s="11">
        <f t="shared" si="17"/>
        <v>0</v>
      </c>
      <c r="BB15" s="11">
        <f t="shared" si="18"/>
        <v>0</v>
      </c>
      <c r="BC15" s="11">
        <f t="shared" si="19"/>
        <v>0</v>
      </c>
      <c r="BD15" s="11">
        <f t="shared" si="20"/>
        <v>0</v>
      </c>
      <c r="BE15" s="11">
        <f t="shared" si="21"/>
        <v>0</v>
      </c>
      <c r="BF15" s="12">
        <f t="shared" si="5"/>
        <v>0</v>
      </c>
      <c r="BG15" s="13">
        <f t="shared" si="6"/>
        <v>0</v>
      </c>
    </row>
    <row r="16" spans="1:59" customFormat="1" x14ac:dyDescent="0.35">
      <c r="A16" s="7" t="s">
        <v>15</v>
      </c>
      <c r="B16" s="8">
        <v>3618607.03</v>
      </c>
      <c r="C16" s="8">
        <v>0</v>
      </c>
      <c r="D16" s="9">
        <v>0</v>
      </c>
      <c r="E16" s="8">
        <v>995127.69</v>
      </c>
      <c r="F16" s="8">
        <v>1485.18</v>
      </c>
      <c r="G16" s="8">
        <v>0</v>
      </c>
      <c r="H16" s="8">
        <v>0</v>
      </c>
      <c r="I16" s="8">
        <v>0</v>
      </c>
      <c r="J16" s="8">
        <v>0</v>
      </c>
      <c r="K16" s="8">
        <v>1305484.3799999999</v>
      </c>
      <c r="L16" s="8">
        <v>437427.98</v>
      </c>
      <c r="M16" s="8">
        <v>0</v>
      </c>
      <c r="N16" s="8">
        <v>0</v>
      </c>
      <c r="O16" s="8">
        <v>879081.79</v>
      </c>
      <c r="P16" s="8">
        <v>0</v>
      </c>
      <c r="Q16" s="9">
        <v>0</v>
      </c>
      <c r="R16" s="9">
        <v>0</v>
      </c>
      <c r="S16" s="8">
        <v>0</v>
      </c>
      <c r="T16" s="8">
        <v>0</v>
      </c>
      <c r="U16" s="8">
        <v>0</v>
      </c>
      <c r="V16" s="8">
        <v>0</v>
      </c>
      <c r="W16" s="9">
        <v>0</v>
      </c>
      <c r="X16" s="8">
        <v>0</v>
      </c>
      <c r="Y16" s="9">
        <v>0</v>
      </c>
      <c r="Z16" s="9">
        <v>0</v>
      </c>
      <c r="AA16" s="10">
        <v>0</v>
      </c>
      <c r="AB16" s="9">
        <v>0</v>
      </c>
      <c r="AC16" s="8">
        <v>0</v>
      </c>
      <c r="AD16" s="11">
        <f t="shared" si="4"/>
        <v>1</v>
      </c>
      <c r="AE16" s="11">
        <f t="shared" si="22"/>
        <v>0</v>
      </c>
      <c r="AF16" s="11">
        <f t="shared" si="23"/>
        <v>0</v>
      </c>
      <c r="AG16" s="11">
        <f t="shared" si="24"/>
        <v>0.27500297262176049</v>
      </c>
      <c r="AH16" s="11">
        <f t="shared" si="25"/>
        <v>4.1042865049648682E-4</v>
      </c>
      <c r="AI16" s="11">
        <f t="shared" si="26"/>
        <v>0</v>
      </c>
      <c r="AJ16" s="11">
        <f t="shared" si="27"/>
        <v>0</v>
      </c>
      <c r="AK16" s="11">
        <f t="shared" si="28"/>
        <v>0</v>
      </c>
      <c r="AL16" s="11">
        <f t="shared" si="29"/>
        <v>0</v>
      </c>
      <c r="AM16" s="11">
        <f t="shared" si="30"/>
        <v>0.36076986784608106</v>
      </c>
      <c r="AN16" s="11">
        <f t="shared" si="31"/>
        <v>0.12088297413162324</v>
      </c>
      <c r="AO16" s="11">
        <f t="shared" si="32"/>
        <v>0</v>
      </c>
      <c r="AP16" s="11">
        <f t="shared" si="33"/>
        <v>0</v>
      </c>
      <c r="AQ16" s="11">
        <f t="shared" si="7"/>
        <v>0.2429337539865444</v>
      </c>
      <c r="AR16" s="11">
        <f t="shared" si="8"/>
        <v>0</v>
      </c>
      <c r="AS16" s="11">
        <f t="shared" si="9"/>
        <v>0</v>
      </c>
      <c r="AT16" s="11">
        <f t="shared" si="10"/>
        <v>0</v>
      </c>
      <c r="AU16" s="11">
        <f t="shared" si="11"/>
        <v>0</v>
      </c>
      <c r="AV16" s="11">
        <f t="shared" si="12"/>
        <v>0</v>
      </c>
      <c r="AW16" s="11">
        <f t="shared" si="13"/>
        <v>0</v>
      </c>
      <c r="AX16" s="11">
        <f t="shared" si="14"/>
        <v>0</v>
      </c>
      <c r="AY16" s="11">
        <f t="shared" si="15"/>
        <v>0</v>
      </c>
      <c r="AZ16" s="11">
        <f t="shared" si="16"/>
        <v>0</v>
      </c>
      <c r="BA16" s="11">
        <f t="shared" si="17"/>
        <v>0</v>
      </c>
      <c r="BB16" s="11">
        <f t="shared" si="18"/>
        <v>0</v>
      </c>
      <c r="BC16" s="11">
        <f t="shared" si="19"/>
        <v>0</v>
      </c>
      <c r="BD16" s="11">
        <f t="shared" si="20"/>
        <v>0</v>
      </c>
      <c r="BE16" s="11">
        <f t="shared" si="21"/>
        <v>0</v>
      </c>
      <c r="BF16" s="12">
        <f t="shared" si="5"/>
        <v>0</v>
      </c>
      <c r="BG16" s="13">
        <f t="shared" si="6"/>
        <v>0</v>
      </c>
    </row>
    <row r="17" spans="1:59" customFormat="1" x14ac:dyDescent="0.35">
      <c r="A17" s="7" t="s">
        <v>16</v>
      </c>
      <c r="B17" s="8">
        <v>46820557.93</v>
      </c>
      <c r="C17" s="8">
        <v>879994.52</v>
      </c>
      <c r="D17" s="9">
        <v>0</v>
      </c>
      <c r="E17" s="8">
        <v>10438137.699999999</v>
      </c>
      <c r="F17" s="8">
        <v>0</v>
      </c>
      <c r="G17" s="8">
        <v>11298331.75</v>
      </c>
      <c r="H17" s="8">
        <v>0</v>
      </c>
      <c r="I17" s="8">
        <v>0</v>
      </c>
      <c r="J17" s="8">
        <v>0</v>
      </c>
      <c r="K17" s="8">
        <v>4708766.9400000004</v>
      </c>
      <c r="L17" s="8">
        <v>866249.87</v>
      </c>
      <c r="M17" s="8">
        <v>0</v>
      </c>
      <c r="N17" s="8">
        <v>0</v>
      </c>
      <c r="O17" s="8">
        <v>18629077.149999999</v>
      </c>
      <c r="P17" s="8">
        <v>0</v>
      </c>
      <c r="Q17" s="9">
        <v>0</v>
      </c>
      <c r="R17" s="9">
        <v>0</v>
      </c>
      <c r="S17" s="8">
        <v>0</v>
      </c>
      <c r="T17" s="8">
        <v>0</v>
      </c>
      <c r="U17" s="8">
        <v>0</v>
      </c>
      <c r="V17" s="8">
        <v>0</v>
      </c>
      <c r="W17" s="9">
        <v>0</v>
      </c>
      <c r="X17" s="8">
        <v>0</v>
      </c>
      <c r="Y17" s="9">
        <v>0</v>
      </c>
      <c r="Z17" s="9">
        <v>0</v>
      </c>
      <c r="AA17" s="10">
        <v>0</v>
      </c>
      <c r="AB17" s="9">
        <v>0</v>
      </c>
      <c r="AC17" s="8">
        <v>0</v>
      </c>
      <c r="AD17" s="11">
        <f t="shared" si="4"/>
        <v>1</v>
      </c>
      <c r="AE17" s="11">
        <f t="shared" si="22"/>
        <v>1.8795045571982572E-2</v>
      </c>
      <c r="AF17" s="11">
        <f t="shared" si="23"/>
        <v>0</v>
      </c>
      <c r="AG17" s="11">
        <f t="shared" si="24"/>
        <v>0.22293919939197954</v>
      </c>
      <c r="AH17" s="11">
        <f t="shared" si="25"/>
        <v>0</v>
      </c>
      <c r="AI17" s="11">
        <f t="shared" si="26"/>
        <v>0.24131134376680846</v>
      </c>
      <c r="AJ17" s="11">
        <f t="shared" si="27"/>
        <v>0</v>
      </c>
      <c r="AK17" s="11">
        <f t="shared" si="28"/>
        <v>0</v>
      </c>
      <c r="AL17" s="11">
        <f t="shared" si="29"/>
        <v>0</v>
      </c>
      <c r="AM17" s="11">
        <f t="shared" si="30"/>
        <v>0.10057050039941719</v>
      </c>
      <c r="AN17" s="11">
        <f t="shared" si="31"/>
        <v>1.8501485422175105E-2</v>
      </c>
      <c r="AO17" s="11">
        <f t="shared" si="32"/>
        <v>0</v>
      </c>
      <c r="AP17" s="11">
        <f t="shared" si="33"/>
        <v>0</v>
      </c>
      <c r="AQ17" s="11">
        <f t="shared" si="7"/>
        <v>0.39788242544763708</v>
      </c>
      <c r="AR17" s="11">
        <f t="shared" si="8"/>
        <v>0</v>
      </c>
      <c r="AS17" s="11">
        <f t="shared" si="9"/>
        <v>0</v>
      </c>
      <c r="AT17" s="11">
        <f t="shared" si="10"/>
        <v>0</v>
      </c>
      <c r="AU17" s="11">
        <f t="shared" si="11"/>
        <v>0</v>
      </c>
      <c r="AV17" s="11">
        <f t="shared" si="12"/>
        <v>0</v>
      </c>
      <c r="AW17" s="11">
        <f t="shared" si="13"/>
        <v>0</v>
      </c>
      <c r="AX17" s="11">
        <f t="shared" si="14"/>
        <v>0</v>
      </c>
      <c r="AY17" s="11">
        <f t="shared" si="15"/>
        <v>0</v>
      </c>
      <c r="AZ17" s="11">
        <f t="shared" si="16"/>
        <v>0</v>
      </c>
      <c r="BA17" s="11">
        <f t="shared" si="17"/>
        <v>0</v>
      </c>
      <c r="BB17" s="11">
        <f t="shared" si="18"/>
        <v>0</v>
      </c>
      <c r="BC17" s="11">
        <f t="shared" si="19"/>
        <v>0</v>
      </c>
      <c r="BD17" s="11">
        <f t="shared" si="20"/>
        <v>0</v>
      </c>
      <c r="BE17" s="11">
        <f t="shared" si="21"/>
        <v>0</v>
      </c>
      <c r="BF17" s="12">
        <f t="shared" si="5"/>
        <v>0</v>
      </c>
      <c r="BG17" s="13">
        <f t="shared" si="6"/>
        <v>0</v>
      </c>
    </row>
    <row r="18" spans="1:59" customFormat="1" x14ac:dyDescent="0.35">
      <c r="A18" s="7" t="s">
        <v>17</v>
      </c>
      <c r="B18" s="8">
        <v>381819688.35000002</v>
      </c>
      <c r="C18" s="8">
        <v>0</v>
      </c>
      <c r="D18" s="9">
        <v>0</v>
      </c>
      <c r="E18" s="8">
        <v>3463894.32</v>
      </c>
      <c r="F18" s="8">
        <v>1300954.56</v>
      </c>
      <c r="G18" s="8">
        <v>75350508.329999998</v>
      </c>
      <c r="H18" s="8">
        <v>0</v>
      </c>
      <c r="I18" s="8">
        <v>0</v>
      </c>
      <c r="J18" s="8">
        <v>0</v>
      </c>
      <c r="K18" s="8">
        <v>1482900.81</v>
      </c>
      <c r="L18" s="8">
        <v>298631202.04000002</v>
      </c>
      <c r="M18" s="8">
        <v>0</v>
      </c>
      <c r="N18" s="8">
        <v>0</v>
      </c>
      <c r="O18" s="8">
        <v>1590228.3</v>
      </c>
      <c r="P18" s="8">
        <v>0</v>
      </c>
      <c r="Q18" s="9">
        <v>0</v>
      </c>
      <c r="R18" s="9">
        <v>0</v>
      </c>
      <c r="S18" s="8">
        <v>0</v>
      </c>
      <c r="T18" s="8">
        <v>0</v>
      </c>
      <c r="U18" s="8">
        <v>0</v>
      </c>
      <c r="V18" s="8">
        <v>0</v>
      </c>
      <c r="W18" s="9">
        <v>0</v>
      </c>
      <c r="X18" s="8">
        <v>0</v>
      </c>
      <c r="Y18" s="9">
        <v>0</v>
      </c>
      <c r="Z18" s="9">
        <v>0</v>
      </c>
      <c r="AA18" s="10">
        <v>0</v>
      </c>
      <c r="AB18" s="9">
        <v>0</v>
      </c>
      <c r="AC18" s="8">
        <v>0</v>
      </c>
      <c r="AD18" s="11">
        <f t="shared" si="4"/>
        <v>1</v>
      </c>
      <c r="AE18" s="11">
        <f t="shared" si="22"/>
        <v>0</v>
      </c>
      <c r="AF18" s="11">
        <f t="shared" si="23"/>
        <v>0</v>
      </c>
      <c r="AG18" s="11">
        <f t="shared" si="24"/>
        <v>9.0720683759627808E-3</v>
      </c>
      <c r="AH18" s="11">
        <f t="shared" si="25"/>
        <v>3.4072484989497529E-3</v>
      </c>
      <c r="AI18" s="11">
        <f t="shared" si="26"/>
        <v>0.19734579077265646</v>
      </c>
      <c r="AJ18" s="11">
        <f t="shared" si="27"/>
        <v>0</v>
      </c>
      <c r="AK18" s="11">
        <f t="shared" si="28"/>
        <v>0</v>
      </c>
      <c r="AL18" s="11">
        <f t="shared" si="29"/>
        <v>0</v>
      </c>
      <c r="AM18" s="11">
        <f t="shared" si="30"/>
        <v>3.8837725115963102E-3</v>
      </c>
      <c r="AN18" s="11">
        <f t="shared" si="31"/>
        <v>0.78212625265739522</v>
      </c>
      <c r="AO18" s="11">
        <f t="shared" si="32"/>
        <v>0</v>
      </c>
      <c r="AP18" s="11">
        <f t="shared" si="33"/>
        <v>0</v>
      </c>
      <c r="AQ18" s="11">
        <f t="shared" si="7"/>
        <v>4.1648672096298404E-3</v>
      </c>
      <c r="AR18" s="11">
        <f t="shared" si="8"/>
        <v>0</v>
      </c>
      <c r="AS18" s="11">
        <f t="shared" si="9"/>
        <v>0</v>
      </c>
      <c r="AT18" s="11">
        <f t="shared" si="10"/>
        <v>0</v>
      </c>
      <c r="AU18" s="11">
        <f t="shared" si="11"/>
        <v>0</v>
      </c>
      <c r="AV18" s="11">
        <f t="shared" si="12"/>
        <v>0</v>
      </c>
      <c r="AW18" s="11">
        <f t="shared" si="13"/>
        <v>0</v>
      </c>
      <c r="AX18" s="11">
        <f t="shared" si="14"/>
        <v>0</v>
      </c>
      <c r="AY18" s="11">
        <f t="shared" si="15"/>
        <v>0</v>
      </c>
      <c r="AZ18" s="11">
        <f t="shared" si="16"/>
        <v>0</v>
      </c>
      <c r="BA18" s="11">
        <f t="shared" si="17"/>
        <v>0</v>
      </c>
      <c r="BB18" s="11">
        <f t="shared" si="18"/>
        <v>0</v>
      </c>
      <c r="BC18" s="11">
        <f t="shared" si="19"/>
        <v>0</v>
      </c>
      <c r="BD18" s="11">
        <f t="shared" si="20"/>
        <v>0</v>
      </c>
      <c r="BE18" s="11">
        <f t="shared" si="21"/>
        <v>0</v>
      </c>
      <c r="BF18" s="12">
        <f t="shared" si="5"/>
        <v>0</v>
      </c>
      <c r="BG18" s="13">
        <f t="shared" si="6"/>
        <v>0</v>
      </c>
    </row>
    <row r="19" spans="1:59" customFormat="1" x14ac:dyDescent="0.35">
      <c r="A19" s="7" t="s">
        <v>18</v>
      </c>
      <c r="B19" s="8">
        <v>23490124.170000002</v>
      </c>
      <c r="C19" s="8">
        <v>0</v>
      </c>
      <c r="D19" s="9">
        <v>0</v>
      </c>
      <c r="E19" s="8">
        <v>723009.51</v>
      </c>
      <c r="F19" s="8">
        <v>0</v>
      </c>
      <c r="G19" s="8">
        <v>3191723.06</v>
      </c>
      <c r="H19" s="8">
        <v>0</v>
      </c>
      <c r="I19" s="8">
        <v>0</v>
      </c>
      <c r="J19" s="8">
        <v>0</v>
      </c>
      <c r="K19" s="8">
        <v>0</v>
      </c>
      <c r="L19" s="8">
        <v>19175867.899999999</v>
      </c>
      <c r="M19" s="8">
        <v>0</v>
      </c>
      <c r="N19" s="8">
        <v>0</v>
      </c>
      <c r="O19" s="8">
        <v>1311.53</v>
      </c>
      <c r="P19" s="8">
        <v>0</v>
      </c>
      <c r="Q19" s="9">
        <v>0</v>
      </c>
      <c r="R19" s="9">
        <v>0</v>
      </c>
      <c r="S19" s="8">
        <v>398212.17</v>
      </c>
      <c r="T19" s="8">
        <v>0</v>
      </c>
      <c r="U19" s="8">
        <v>0</v>
      </c>
      <c r="V19" s="8">
        <v>0</v>
      </c>
      <c r="W19" s="9">
        <v>0</v>
      </c>
      <c r="X19" s="8">
        <v>0</v>
      </c>
      <c r="Y19" s="9">
        <v>0</v>
      </c>
      <c r="Z19" s="9">
        <v>0</v>
      </c>
      <c r="AA19" s="10">
        <v>0</v>
      </c>
      <c r="AB19" s="9">
        <v>0</v>
      </c>
      <c r="AC19" s="8">
        <v>0</v>
      </c>
      <c r="AD19" s="11">
        <f t="shared" si="4"/>
        <v>1</v>
      </c>
      <c r="AE19" s="11">
        <f t="shared" si="22"/>
        <v>0</v>
      </c>
      <c r="AF19" s="11">
        <f t="shared" si="23"/>
        <v>0</v>
      </c>
      <c r="AG19" s="11">
        <f t="shared" si="24"/>
        <v>3.0779297068313453E-2</v>
      </c>
      <c r="AH19" s="11">
        <f t="shared" si="25"/>
        <v>0</v>
      </c>
      <c r="AI19" s="11">
        <f t="shared" si="26"/>
        <v>0.13587510380537932</v>
      </c>
      <c r="AJ19" s="11">
        <f t="shared" si="27"/>
        <v>0</v>
      </c>
      <c r="AK19" s="11">
        <f t="shared" si="28"/>
        <v>0</v>
      </c>
      <c r="AL19" s="11">
        <f t="shared" si="29"/>
        <v>0</v>
      </c>
      <c r="AM19" s="11">
        <f t="shared" si="30"/>
        <v>0</v>
      </c>
      <c r="AN19" s="11">
        <f t="shared" si="31"/>
        <v>0.81633744297061317</v>
      </c>
      <c r="AO19" s="11">
        <f t="shared" si="32"/>
        <v>0</v>
      </c>
      <c r="AP19" s="11">
        <f t="shared" si="33"/>
        <v>0</v>
      </c>
      <c r="AQ19" s="11">
        <f t="shared" si="7"/>
        <v>5.5833251050881946E-5</v>
      </c>
      <c r="AR19" s="11">
        <f t="shared" si="8"/>
        <v>0</v>
      </c>
      <c r="AS19" s="11">
        <f t="shared" si="9"/>
        <v>0</v>
      </c>
      <c r="AT19" s="11">
        <f t="shared" si="10"/>
        <v>0</v>
      </c>
      <c r="AU19" s="11">
        <f t="shared" si="11"/>
        <v>1.6952322904643033E-2</v>
      </c>
      <c r="AV19" s="11">
        <f t="shared" si="12"/>
        <v>0</v>
      </c>
      <c r="AW19" s="11">
        <f t="shared" si="13"/>
        <v>0</v>
      </c>
      <c r="AX19" s="11">
        <f t="shared" si="14"/>
        <v>0</v>
      </c>
      <c r="AY19" s="11">
        <f t="shared" si="15"/>
        <v>0</v>
      </c>
      <c r="AZ19" s="11">
        <f t="shared" si="16"/>
        <v>0</v>
      </c>
      <c r="BA19" s="11">
        <f t="shared" si="17"/>
        <v>0</v>
      </c>
      <c r="BB19" s="11">
        <f t="shared" si="18"/>
        <v>0</v>
      </c>
      <c r="BC19" s="11">
        <f t="shared" si="19"/>
        <v>0</v>
      </c>
      <c r="BD19" s="11">
        <f t="shared" si="20"/>
        <v>0</v>
      </c>
      <c r="BE19" s="11">
        <f t="shared" si="21"/>
        <v>0</v>
      </c>
      <c r="BF19" s="12">
        <f t="shared" si="5"/>
        <v>0</v>
      </c>
      <c r="BG19" s="13">
        <f t="shared" si="6"/>
        <v>0</v>
      </c>
    </row>
    <row r="20" spans="1:59" customFormat="1" x14ac:dyDescent="0.35">
      <c r="A20" s="7" t="s">
        <v>19</v>
      </c>
      <c r="B20" s="8">
        <v>62050325.719999999</v>
      </c>
      <c r="C20" s="8">
        <v>3928.48</v>
      </c>
      <c r="D20" s="9">
        <v>0</v>
      </c>
      <c r="E20" s="8">
        <v>2440037.77</v>
      </c>
      <c r="F20" s="8">
        <v>0</v>
      </c>
      <c r="G20" s="8">
        <v>10522295.84</v>
      </c>
      <c r="H20" s="8">
        <v>26031.08</v>
      </c>
      <c r="I20" s="8">
        <v>0</v>
      </c>
      <c r="J20" s="8">
        <v>0</v>
      </c>
      <c r="K20" s="8">
        <v>9009610.4199999999</v>
      </c>
      <c r="L20" s="8">
        <v>34725683.82</v>
      </c>
      <c r="M20" s="8">
        <v>0</v>
      </c>
      <c r="N20" s="8">
        <v>8303.68</v>
      </c>
      <c r="O20" s="8">
        <v>5310941.43</v>
      </c>
      <c r="P20" s="8">
        <v>0</v>
      </c>
      <c r="Q20" s="9">
        <v>3493.2</v>
      </c>
      <c r="R20" s="9">
        <v>0</v>
      </c>
      <c r="S20" s="8">
        <v>0</v>
      </c>
      <c r="T20" s="8">
        <v>0</v>
      </c>
      <c r="U20" s="8">
        <v>0</v>
      </c>
      <c r="V20" s="8">
        <v>0</v>
      </c>
      <c r="W20" s="9">
        <v>0</v>
      </c>
      <c r="X20" s="8">
        <v>0</v>
      </c>
      <c r="Y20" s="9">
        <v>0</v>
      </c>
      <c r="Z20" s="9">
        <v>0</v>
      </c>
      <c r="AA20" s="10">
        <v>0</v>
      </c>
      <c r="AB20" s="9">
        <v>0</v>
      </c>
      <c r="AC20" s="8">
        <v>0</v>
      </c>
      <c r="AD20" s="11">
        <f t="shared" si="4"/>
        <v>1</v>
      </c>
      <c r="AE20" s="11">
        <f t="shared" si="22"/>
        <v>6.3311190624963572E-5</v>
      </c>
      <c r="AF20" s="11">
        <f t="shared" si="23"/>
        <v>0</v>
      </c>
      <c r="AG20" s="11">
        <f t="shared" si="24"/>
        <v>3.9323528791945235E-2</v>
      </c>
      <c r="AH20" s="11">
        <f t="shared" si="25"/>
        <v>0</v>
      </c>
      <c r="AI20" s="11">
        <f t="shared" si="26"/>
        <v>0.16957680266629871</v>
      </c>
      <c r="AJ20" s="11">
        <f t="shared" si="27"/>
        <v>4.1951560604958581E-4</v>
      </c>
      <c r="AK20" s="11">
        <f t="shared" si="28"/>
        <v>0</v>
      </c>
      <c r="AL20" s="11">
        <f t="shared" si="29"/>
        <v>0</v>
      </c>
      <c r="AM20" s="11">
        <f t="shared" si="30"/>
        <v>0.14519843877460956</v>
      </c>
      <c r="AN20" s="11">
        <f t="shared" si="31"/>
        <v>0.55963741393878375</v>
      </c>
      <c r="AO20" s="11">
        <f t="shared" si="32"/>
        <v>0</v>
      </c>
      <c r="AP20" s="11">
        <f t="shared" si="33"/>
        <v>1.3382169881702275E-4</v>
      </c>
      <c r="AQ20" s="11">
        <f t="shared" si="7"/>
        <v>8.5590871093335491E-2</v>
      </c>
      <c r="AR20" s="11">
        <f t="shared" si="8"/>
        <v>0</v>
      </c>
      <c r="AS20" s="11">
        <f t="shared" si="9"/>
        <v>5.6296239535678616E-5</v>
      </c>
      <c r="AT20" s="11">
        <f t="shared" si="10"/>
        <v>0</v>
      </c>
      <c r="AU20" s="11">
        <f t="shared" si="11"/>
        <v>0</v>
      </c>
      <c r="AV20" s="11">
        <f t="shared" si="12"/>
        <v>0</v>
      </c>
      <c r="AW20" s="11">
        <f t="shared" si="13"/>
        <v>0</v>
      </c>
      <c r="AX20" s="11">
        <f t="shared" si="14"/>
        <v>0</v>
      </c>
      <c r="AY20" s="11">
        <f t="shared" si="15"/>
        <v>0</v>
      </c>
      <c r="AZ20" s="11">
        <f t="shared" si="16"/>
        <v>0</v>
      </c>
      <c r="BA20" s="11">
        <f t="shared" si="17"/>
        <v>0</v>
      </c>
      <c r="BB20" s="11">
        <f t="shared" si="18"/>
        <v>0</v>
      </c>
      <c r="BC20" s="11">
        <f t="shared" si="19"/>
        <v>0</v>
      </c>
      <c r="BD20" s="11">
        <f t="shared" si="20"/>
        <v>0</v>
      </c>
      <c r="BE20" s="11">
        <f t="shared" si="21"/>
        <v>0</v>
      </c>
      <c r="BF20" s="12">
        <f t="shared" si="5"/>
        <v>3493.2</v>
      </c>
      <c r="BG20" s="13">
        <f t="shared" si="6"/>
        <v>5.6296239535678616E-5</v>
      </c>
    </row>
    <row r="21" spans="1:59" customFormat="1" x14ac:dyDescent="0.35">
      <c r="A21" s="7" t="s">
        <v>20</v>
      </c>
      <c r="B21" s="8">
        <v>13741265.07</v>
      </c>
      <c r="C21" s="8">
        <v>0</v>
      </c>
      <c r="D21" s="9">
        <v>0</v>
      </c>
      <c r="E21" s="8">
        <v>900084.83</v>
      </c>
      <c r="F21" s="8">
        <v>52313.19</v>
      </c>
      <c r="G21" s="8">
        <v>1080062.1299999999</v>
      </c>
      <c r="H21" s="8">
        <v>0</v>
      </c>
      <c r="I21" s="8">
        <v>0</v>
      </c>
      <c r="J21" s="8">
        <v>0</v>
      </c>
      <c r="K21" s="8">
        <v>1607267.16</v>
      </c>
      <c r="L21" s="8">
        <v>2440362.94</v>
      </c>
      <c r="M21" s="8">
        <v>0</v>
      </c>
      <c r="N21" s="8">
        <v>8839.8799999999992</v>
      </c>
      <c r="O21" s="8">
        <v>7652334.9500000002</v>
      </c>
      <c r="P21" s="8">
        <v>0</v>
      </c>
      <c r="Q21" s="9">
        <v>0</v>
      </c>
      <c r="R21" s="9">
        <v>0</v>
      </c>
      <c r="S21" s="8">
        <v>0</v>
      </c>
      <c r="T21" s="8">
        <v>0</v>
      </c>
      <c r="U21" s="8">
        <v>0</v>
      </c>
      <c r="V21" s="8">
        <v>0</v>
      </c>
      <c r="W21" s="9">
        <v>0</v>
      </c>
      <c r="X21" s="8">
        <v>0</v>
      </c>
      <c r="Y21" s="9">
        <v>0</v>
      </c>
      <c r="Z21" s="9">
        <v>0</v>
      </c>
      <c r="AA21" s="10">
        <v>0</v>
      </c>
      <c r="AB21" s="9">
        <v>0</v>
      </c>
      <c r="AC21" s="8">
        <v>0</v>
      </c>
      <c r="AD21" s="11">
        <f t="shared" si="4"/>
        <v>1</v>
      </c>
      <c r="AE21" s="11">
        <f t="shared" si="22"/>
        <v>0</v>
      </c>
      <c r="AF21" s="11">
        <f t="shared" si="23"/>
        <v>0</v>
      </c>
      <c r="AG21" s="11">
        <f t="shared" si="24"/>
        <v>6.5502326417170256E-2</v>
      </c>
      <c r="AH21" s="11">
        <f t="shared" si="25"/>
        <v>3.8070141092184026E-3</v>
      </c>
      <c r="AI21" s="11">
        <f t="shared" si="26"/>
        <v>7.8599905066819284E-2</v>
      </c>
      <c r="AJ21" s="11">
        <f t="shared" si="27"/>
        <v>0</v>
      </c>
      <c r="AK21" s="11">
        <f t="shared" si="28"/>
        <v>0</v>
      </c>
      <c r="AL21" s="11">
        <f t="shared" si="29"/>
        <v>0</v>
      </c>
      <c r="AM21" s="11">
        <f t="shared" si="30"/>
        <v>0.11696646209882042</v>
      </c>
      <c r="AN21" s="11">
        <f t="shared" si="31"/>
        <v>0.17759376065947616</v>
      </c>
      <c r="AO21" s="11">
        <f t="shared" si="32"/>
        <v>0</v>
      </c>
      <c r="AP21" s="11">
        <f t="shared" si="33"/>
        <v>6.4330903704778032E-4</v>
      </c>
      <c r="AQ21" s="11">
        <f t="shared" si="7"/>
        <v>0.55688722333918272</v>
      </c>
      <c r="AR21" s="11">
        <f t="shared" si="8"/>
        <v>0</v>
      </c>
      <c r="AS21" s="11">
        <f t="shared" si="9"/>
        <v>0</v>
      </c>
      <c r="AT21" s="11">
        <f t="shared" si="10"/>
        <v>0</v>
      </c>
      <c r="AU21" s="11">
        <f t="shared" si="11"/>
        <v>0</v>
      </c>
      <c r="AV21" s="11">
        <f t="shared" si="12"/>
        <v>0</v>
      </c>
      <c r="AW21" s="11">
        <f t="shared" si="13"/>
        <v>0</v>
      </c>
      <c r="AX21" s="11">
        <f t="shared" si="14"/>
        <v>0</v>
      </c>
      <c r="AY21" s="11">
        <f t="shared" si="15"/>
        <v>0</v>
      </c>
      <c r="AZ21" s="11">
        <f t="shared" si="16"/>
        <v>0</v>
      </c>
      <c r="BA21" s="11">
        <f t="shared" si="17"/>
        <v>0</v>
      </c>
      <c r="BB21" s="11">
        <f t="shared" si="18"/>
        <v>0</v>
      </c>
      <c r="BC21" s="11">
        <f t="shared" si="19"/>
        <v>0</v>
      </c>
      <c r="BD21" s="11">
        <f t="shared" si="20"/>
        <v>0</v>
      </c>
      <c r="BE21" s="11">
        <f t="shared" si="21"/>
        <v>0</v>
      </c>
      <c r="BF21" s="12">
        <f t="shared" si="5"/>
        <v>0</v>
      </c>
      <c r="BG21" s="13">
        <f t="shared" si="6"/>
        <v>0</v>
      </c>
    </row>
    <row r="22" spans="1:59" customFormat="1" x14ac:dyDescent="0.35">
      <c r="A22" s="7" t="s">
        <v>21</v>
      </c>
      <c r="B22" s="8">
        <v>485757698.50999999</v>
      </c>
      <c r="C22" s="8">
        <v>44184978.890000001</v>
      </c>
      <c r="D22" s="9">
        <v>0</v>
      </c>
      <c r="E22" s="8">
        <v>119426507.43000001</v>
      </c>
      <c r="F22" s="8">
        <v>203015.42</v>
      </c>
      <c r="G22" s="8">
        <v>31755613.649999999</v>
      </c>
      <c r="H22" s="8">
        <v>1914439.87</v>
      </c>
      <c r="I22" s="8">
        <v>0</v>
      </c>
      <c r="J22" s="8">
        <v>113594.09</v>
      </c>
      <c r="K22" s="8">
        <v>105503124.26000001</v>
      </c>
      <c r="L22" s="8">
        <v>22079912.329999998</v>
      </c>
      <c r="M22" s="8">
        <v>0</v>
      </c>
      <c r="N22" s="8">
        <v>247253.87</v>
      </c>
      <c r="O22" s="8">
        <v>160206751.31</v>
      </c>
      <c r="P22" s="8">
        <v>14404.84</v>
      </c>
      <c r="Q22" s="9">
        <v>0</v>
      </c>
      <c r="R22" s="9">
        <v>0</v>
      </c>
      <c r="S22" s="8">
        <v>107886.28</v>
      </c>
      <c r="T22" s="8">
        <v>0</v>
      </c>
      <c r="U22" s="8">
        <v>0</v>
      </c>
      <c r="V22" s="8">
        <v>0</v>
      </c>
      <c r="W22" s="9">
        <v>0</v>
      </c>
      <c r="X22" s="8">
        <v>0</v>
      </c>
      <c r="Y22" s="9">
        <v>0</v>
      </c>
      <c r="Z22" s="9">
        <v>0</v>
      </c>
      <c r="AA22" s="10">
        <v>0</v>
      </c>
      <c r="AB22" s="9">
        <v>216.29</v>
      </c>
      <c r="AC22" s="8">
        <v>0</v>
      </c>
      <c r="AD22" s="11">
        <f t="shared" si="4"/>
        <v>1</v>
      </c>
      <c r="AE22" s="11">
        <f t="shared" si="22"/>
        <v>9.0960944161115317E-2</v>
      </c>
      <c r="AF22" s="11">
        <f t="shared" si="23"/>
        <v>0</v>
      </c>
      <c r="AG22" s="11">
        <f t="shared" si="24"/>
        <v>0.24585612908724996</v>
      </c>
      <c r="AH22" s="11">
        <f t="shared" si="25"/>
        <v>4.179355687469782E-4</v>
      </c>
      <c r="AI22" s="11">
        <f t="shared" si="26"/>
        <v>6.5373361549196873E-2</v>
      </c>
      <c r="AJ22" s="11">
        <f t="shared" si="27"/>
        <v>3.9411415935811231E-3</v>
      </c>
      <c r="AK22" s="11">
        <f t="shared" si="28"/>
        <v>0</v>
      </c>
      <c r="AL22" s="11">
        <f t="shared" si="29"/>
        <v>2.338492840122461E-4</v>
      </c>
      <c r="AM22" s="11">
        <f t="shared" si="30"/>
        <v>0.21719290210657996</v>
      </c>
      <c r="AN22" s="11">
        <f t="shared" si="31"/>
        <v>4.5454580334449303E-2</v>
      </c>
      <c r="AO22" s="11">
        <f t="shared" si="32"/>
        <v>0</v>
      </c>
      <c r="AP22" s="11">
        <f t="shared" si="33"/>
        <v>5.090065906488355E-4</v>
      </c>
      <c r="AQ22" s="11">
        <f t="shared" si="7"/>
        <v>0.32980795116868727</v>
      </c>
      <c r="AR22" s="11">
        <f t="shared" si="8"/>
        <v>2.9654373042743361E-5</v>
      </c>
      <c r="AS22" s="11">
        <f t="shared" si="9"/>
        <v>0</v>
      </c>
      <c r="AT22" s="11">
        <f t="shared" si="10"/>
        <v>0</v>
      </c>
      <c r="AU22" s="11">
        <f t="shared" si="11"/>
        <v>2.2209896071833231E-4</v>
      </c>
      <c r="AV22" s="11">
        <f t="shared" si="12"/>
        <v>0</v>
      </c>
      <c r="AW22" s="11">
        <f t="shared" si="13"/>
        <v>0</v>
      </c>
      <c r="AX22" s="11">
        <f t="shared" si="14"/>
        <v>0</v>
      </c>
      <c r="AY22" s="11">
        <f t="shared" si="15"/>
        <v>0</v>
      </c>
      <c r="AZ22" s="11">
        <f t="shared" si="16"/>
        <v>0</v>
      </c>
      <c r="BA22" s="11">
        <f t="shared" si="17"/>
        <v>0</v>
      </c>
      <c r="BB22" s="11">
        <f t="shared" si="18"/>
        <v>0</v>
      </c>
      <c r="BC22" s="11">
        <f t="shared" si="19"/>
        <v>0</v>
      </c>
      <c r="BD22" s="11">
        <f t="shared" si="20"/>
        <v>4.4526314387490321E-7</v>
      </c>
      <c r="BE22" s="11">
        <f t="shared" si="21"/>
        <v>0</v>
      </c>
      <c r="BF22" s="12">
        <f t="shared" si="5"/>
        <v>216.29</v>
      </c>
      <c r="BG22" s="13">
        <f t="shared" si="6"/>
        <v>4.4526314387490321E-7</v>
      </c>
    </row>
    <row r="23" spans="1:59" customFormat="1" x14ac:dyDescent="0.35">
      <c r="A23" s="7" t="s">
        <v>22</v>
      </c>
      <c r="B23" s="8">
        <v>25783982.989999998</v>
      </c>
      <c r="C23" s="8">
        <v>0</v>
      </c>
      <c r="D23" s="9">
        <v>0</v>
      </c>
      <c r="E23" s="8">
        <v>226627.62</v>
      </c>
      <c r="F23" s="8">
        <v>869074.62</v>
      </c>
      <c r="G23" s="8">
        <v>1148902.08</v>
      </c>
      <c r="H23" s="8">
        <v>0</v>
      </c>
      <c r="I23" s="8">
        <v>0</v>
      </c>
      <c r="J23" s="8">
        <v>449783.83</v>
      </c>
      <c r="K23" s="8">
        <v>77711.649999999994</v>
      </c>
      <c r="L23" s="8">
        <v>10352075.689999999</v>
      </c>
      <c r="M23" s="8">
        <v>0</v>
      </c>
      <c r="N23" s="8">
        <v>6336447.0999999996</v>
      </c>
      <c r="O23" s="8">
        <v>6323360.4000000004</v>
      </c>
      <c r="P23" s="8">
        <v>0</v>
      </c>
      <c r="Q23" s="9">
        <v>0</v>
      </c>
      <c r="R23" s="9">
        <v>0</v>
      </c>
      <c r="S23" s="8">
        <v>0</v>
      </c>
      <c r="T23" s="8">
        <v>0</v>
      </c>
      <c r="U23" s="8">
        <v>0</v>
      </c>
      <c r="V23" s="8">
        <v>0</v>
      </c>
      <c r="W23" s="9">
        <v>0</v>
      </c>
      <c r="X23" s="8">
        <v>0</v>
      </c>
      <c r="Y23" s="9">
        <v>0</v>
      </c>
      <c r="Z23" s="9">
        <v>0</v>
      </c>
      <c r="AA23" s="10">
        <v>0</v>
      </c>
      <c r="AB23" s="9">
        <v>0</v>
      </c>
      <c r="AC23" s="8">
        <v>0</v>
      </c>
      <c r="AD23" s="11">
        <f t="shared" si="4"/>
        <v>1</v>
      </c>
      <c r="AE23" s="11">
        <f t="shared" si="22"/>
        <v>0</v>
      </c>
      <c r="AF23" s="11">
        <f t="shared" si="23"/>
        <v>0</v>
      </c>
      <c r="AG23" s="11">
        <f t="shared" si="24"/>
        <v>8.7894729099028159E-3</v>
      </c>
      <c r="AH23" s="11">
        <f t="shared" si="25"/>
        <v>3.3705987951398349E-2</v>
      </c>
      <c r="AI23" s="11">
        <f t="shared" si="26"/>
        <v>4.4558751083786693E-2</v>
      </c>
      <c r="AJ23" s="11">
        <f t="shared" si="27"/>
        <v>0</v>
      </c>
      <c r="AK23" s="11">
        <f t="shared" si="28"/>
        <v>0</v>
      </c>
      <c r="AL23" s="11">
        <f t="shared" si="29"/>
        <v>1.7444311461671504E-2</v>
      </c>
      <c r="AM23" s="11">
        <f t="shared" si="30"/>
        <v>3.0139505610959913E-3</v>
      </c>
      <c r="AN23" s="11">
        <f t="shared" si="31"/>
        <v>0.4014924960978653</v>
      </c>
      <c r="AO23" s="11">
        <f t="shared" si="32"/>
        <v>0</v>
      </c>
      <c r="AP23" s="11">
        <f t="shared" si="33"/>
        <v>0.24575129073182808</v>
      </c>
      <c r="AQ23" s="11">
        <f t="shared" si="7"/>
        <v>0.24524373920245132</v>
      </c>
      <c r="AR23" s="11">
        <f t="shared" si="8"/>
        <v>0</v>
      </c>
      <c r="AS23" s="11">
        <f t="shared" si="9"/>
        <v>0</v>
      </c>
      <c r="AT23" s="11">
        <f t="shared" si="10"/>
        <v>0</v>
      </c>
      <c r="AU23" s="11">
        <f t="shared" si="11"/>
        <v>0</v>
      </c>
      <c r="AV23" s="11">
        <f t="shared" si="12"/>
        <v>0</v>
      </c>
      <c r="AW23" s="11">
        <f t="shared" si="13"/>
        <v>0</v>
      </c>
      <c r="AX23" s="11">
        <f t="shared" si="14"/>
        <v>0</v>
      </c>
      <c r="AY23" s="11">
        <f t="shared" si="15"/>
        <v>0</v>
      </c>
      <c r="AZ23" s="11">
        <f t="shared" si="16"/>
        <v>0</v>
      </c>
      <c r="BA23" s="11">
        <f t="shared" si="17"/>
        <v>0</v>
      </c>
      <c r="BB23" s="11">
        <f t="shared" si="18"/>
        <v>0</v>
      </c>
      <c r="BC23" s="11">
        <f t="shared" si="19"/>
        <v>0</v>
      </c>
      <c r="BD23" s="11">
        <f t="shared" si="20"/>
        <v>0</v>
      </c>
      <c r="BE23" s="11">
        <f t="shared" si="21"/>
        <v>0</v>
      </c>
      <c r="BF23" s="12">
        <f t="shared" si="5"/>
        <v>0</v>
      </c>
      <c r="BG23" s="13">
        <f t="shared" si="6"/>
        <v>0</v>
      </c>
    </row>
    <row r="24" spans="1:59" customFormat="1" x14ac:dyDescent="0.35">
      <c r="A24" s="7" t="s">
        <v>23</v>
      </c>
      <c r="B24" s="8">
        <v>74410958.989999995</v>
      </c>
      <c r="C24" s="8">
        <v>0</v>
      </c>
      <c r="D24" s="9">
        <v>0</v>
      </c>
      <c r="E24" s="8">
        <v>0</v>
      </c>
      <c r="F24" s="8">
        <v>37650549.039999999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2526118.54</v>
      </c>
      <c r="M24" s="8">
        <v>0</v>
      </c>
      <c r="N24" s="8">
        <v>34230415.439999998</v>
      </c>
      <c r="O24" s="8">
        <v>3875.98</v>
      </c>
      <c r="P24" s="8">
        <v>0</v>
      </c>
      <c r="Q24" s="9">
        <v>0</v>
      </c>
      <c r="R24" s="9">
        <v>0</v>
      </c>
      <c r="S24" s="8">
        <v>0</v>
      </c>
      <c r="T24" s="8">
        <v>0</v>
      </c>
      <c r="U24" s="8">
        <v>0</v>
      </c>
      <c r="V24" s="8">
        <v>0</v>
      </c>
      <c r="W24" s="9">
        <v>0</v>
      </c>
      <c r="X24" s="8">
        <v>0</v>
      </c>
      <c r="Y24" s="9">
        <v>0</v>
      </c>
      <c r="Z24" s="9">
        <v>0</v>
      </c>
      <c r="AA24" s="10">
        <v>0</v>
      </c>
      <c r="AB24" s="9">
        <v>0</v>
      </c>
      <c r="AC24" s="8">
        <v>0</v>
      </c>
      <c r="AD24" s="11">
        <f t="shared" si="4"/>
        <v>1</v>
      </c>
      <c r="AE24" s="11">
        <f t="shared" si="22"/>
        <v>0</v>
      </c>
      <c r="AF24" s="11">
        <f t="shared" si="23"/>
        <v>0</v>
      </c>
      <c r="AG24" s="11">
        <f t="shared" si="24"/>
        <v>0</v>
      </c>
      <c r="AH24" s="11">
        <f t="shared" si="25"/>
        <v>0.50598123651463511</v>
      </c>
      <c r="AI24" s="11">
        <f t="shared" si="26"/>
        <v>0</v>
      </c>
      <c r="AJ24" s="11">
        <f t="shared" si="27"/>
        <v>0</v>
      </c>
      <c r="AK24" s="11">
        <f t="shared" si="28"/>
        <v>0</v>
      </c>
      <c r="AL24" s="11">
        <f t="shared" si="29"/>
        <v>0</v>
      </c>
      <c r="AM24" s="11">
        <f t="shared" si="30"/>
        <v>0</v>
      </c>
      <c r="AN24" s="11">
        <f t="shared" si="31"/>
        <v>3.3948205671418402E-2</v>
      </c>
      <c r="AO24" s="11">
        <f t="shared" si="32"/>
        <v>0</v>
      </c>
      <c r="AP24" s="11">
        <f t="shared" si="33"/>
        <v>0.46001846911555305</v>
      </c>
      <c r="AQ24" s="11">
        <f t="shared" si="7"/>
        <v>5.2088832782290691E-5</v>
      </c>
      <c r="AR24" s="11">
        <f t="shared" si="8"/>
        <v>0</v>
      </c>
      <c r="AS24" s="11">
        <f t="shared" si="9"/>
        <v>0</v>
      </c>
      <c r="AT24" s="11">
        <f t="shared" si="10"/>
        <v>0</v>
      </c>
      <c r="AU24" s="11">
        <f t="shared" si="11"/>
        <v>0</v>
      </c>
      <c r="AV24" s="11">
        <f t="shared" si="12"/>
        <v>0</v>
      </c>
      <c r="AW24" s="11">
        <f t="shared" si="13"/>
        <v>0</v>
      </c>
      <c r="AX24" s="11">
        <f t="shared" si="14"/>
        <v>0</v>
      </c>
      <c r="AY24" s="11">
        <f t="shared" si="15"/>
        <v>0</v>
      </c>
      <c r="AZ24" s="11">
        <f t="shared" si="16"/>
        <v>0</v>
      </c>
      <c r="BA24" s="11">
        <f t="shared" si="17"/>
        <v>0</v>
      </c>
      <c r="BB24" s="11">
        <f t="shared" si="18"/>
        <v>0</v>
      </c>
      <c r="BC24" s="11">
        <f t="shared" si="19"/>
        <v>0</v>
      </c>
      <c r="BD24" s="11">
        <f t="shared" si="20"/>
        <v>0</v>
      </c>
      <c r="BE24" s="11">
        <f t="shared" si="21"/>
        <v>0</v>
      </c>
      <c r="BF24" s="12">
        <f t="shared" si="5"/>
        <v>0</v>
      </c>
      <c r="BG24" s="13">
        <f t="shared" si="6"/>
        <v>0</v>
      </c>
    </row>
    <row r="25" spans="1:59" customFormat="1" x14ac:dyDescent="0.35">
      <c r="A25" s="7" t="s">
        <v>24</v>
      </c>
      <c r="B25" s="8">
        <v>8990218.1400000006</v>
      </c>
      <c r="C25" s="8">
        <v>562891.54</v>
      </c>
      <c r="D25" s="9">
        <v>0</v>
      </c>
      <c r="E25" s="8">
        <v>1890813.49</v>
      </c>
      <c r="F25" s="8">
        <v>61971.27</v>
      </c>
      <c r="G25" s="8">
        <v>1416882.83</v>
      </c>
      <c r="H25" s="8">
        <v>1456.54</v>
      </c>
      <c r="I25" s="8">
        <v>0</v>
      </c>
      <c r="J25" s="8">
        <v>0</v>
      </c>
      <c r="K25" s="8">
        <v>885421.7</v>
      </c>
      <c r="L25" s="8">
        <v>1868404.71</v>
      </c>
      <c r="M25" s="8">
        <v>0</v>
      </c>
      <c r="N25" s="8">
        <v>78419.66</v>
      </c>
      <c r="O25" s="8">
        <v>2219838.7200000002</v>
      </c>
      <c r="P25" s="8">
        <v>0</v>
      </c>
      <c r="Q25" s="9">
        <v>3833.25</v>
      </c>
      <c r="R25" s="9">
        <v>0</v>
      </c>
      <c r="S25" s="8">
        <v>0</v>
      </c>
      <c r="T25" s="8">
        <v>0</v>
      </c>
      <c r="U25" s="8">
        <v>0</v>
      </c>
      <c r="V25" s="8">
        <v>0</v>
      </c>
      <c r="W25" s="9">
        <v>0</v>
      </c>
      <c r="X25" s="8">
        <v>0</v>
      </c>
      <c r="Y25" s="9">
        <v>0</v>
      </c>
      <c r="Z25" s="9">
        <v>0</v>
      </c>
      <c r="AA25" s="10">
        <v>0</v>
      </c>
      <c r="AB25" s="9">
        <v>284.43</v>
      </c>
      <c r="AC25" s="8">
        <v>0</v>
      </c>
      <c r="AD25" s="11">
        <f t="shared" si="4"/>
        <v>1</v>
      </c>
      <c r="AE25" s="11">
        <f t="shared" si="22"/>
        <v>6.2611555274230526E-2</v>
      </c>
      <c r="AF25" s="11">
        <f t="shared" si="23"/>
        <v>0</v>
      </c>
      <c r="AG25" s="11">
        <f t="shared" si="24"/>
        <v>0.21031897786631459</v>
      </c>
      <c r="AH25" s="11">
        <f t="shared" si="25"/>
        <v>6.8931886896350649E-3</v>
      </c>
      <c r="AI25" s="11">
        <f t="shared" si="26"/>
        <v>0.15760271974891146</v>
      </c>
      <c r="AJ25" s="11">
        <f t="shared" si="27"/>
        <v>1.6201386632872067E-4</v>
      </c>
      <c r="AK25" s="11">
        <f t="shared" si="28"/>
        <v>0</v>
      </c>
      <c r="AL25" s="11">
        <f t="shared" si="29"/>
        <v>0</v>
      </c>
      <c r="AM25" s="11">
        <f t="shared" si="30"/>
        <v>9.84872320350616E-2</v>
      </c>
      <c r="AN25" s="11">
        <f t="shared" si="31"/>
        <v>0.20782640431014057</v>
      </c>
      <c r="AO25" s="11">
        <f t="shared" si="32"/>
        <v>0</v>
      </c>
      <c r="AP25" s="11">
        <f t="shared" si="33"/>
        <v>8.7227761083003043E-3</v>
      </c>
      <c r="AQ25" s="11">
        <f t="shared" si="7"/>
        <v>0.24691711429373617</v>
      </c>
      <c r="AR25" s="11">
        <f t="shared" si="8"/>
        <v>0</v>
      </c>
      <c r="AS25" s="11">
        <f t="shared" si="9"/>
        <v>4.26380087813976E-4</v>
      </c>
      <c r="AT25" s="11">
        <f t="shared" si="10"/>
        <v>0</v>
      </c>
      <c r="AU25" s="11">
        <f t="shared" si="11"/>
        <v>0</v>
      </c>
      <c r="AV25" s="11">
        <f t="shared" si="12"/>
        <v>0</v>
      </c>
      <c r="AW25" s="11">
        <f t="shared" si="13"/>
        <v>0</v>
      </c>
      <c r="AX25" s="11">
        <f t="shared" si="14"/>
        <v>0</v>
      </c>
      <c r="AY25" s="11">
        <f t="shared" si="15"/>
        <v>0</v>
      </c>
      <c r="AZ25" s="11">
        <f t="shared" si="16"/>
        <v>0</v>
      </c>
      <c r="BA25" s="11">
        <f t="shared" si="17"/>
        <v>0</v>
      </c>
      <c r="BB25" s="11">
        <f t="shared" si="18"/>
        <v>0</v>
      </c>
      <c r="BC25" s="11">
        <f t="shared" si="19"/>
        <v>0</v>
      </c>
      <c r="BD25" s="11">
        <f t="shared" si="20"/>
        <v>3.163771952701472E-5</v>
      </c>
      <c r="BE25" s="11">
        <f t="shared" si="21"/>
        <v>0</v>
      </c>
      <c r="BF25" s="12">
        <f t="shared" si="5"/>
        <v>4117.68</v>
      </c>
      <c r="BG25" s="13">
        <f t="shared" si="6"/>
        <v>4.5801780734099073E-4</v>
      </c>
    </row>
    <row r="26" spans="1:59" customFormat="1" x14ac:dyDescent="0.35">
      <c r="A26" s="7" t="s">
        <v>25</v>
      </c>
      <c r="B26" s="8">
        <v>327587215.85000002</v>
      </c>
      <c r="C26" s="8">
        <v>21238234.27</v>
      </c>
      <c r="D26" s="9">
        <v>3055.86</v>
      </c>
      <c r="E26" s="8">
        <v>77504028.560000002</v>
      </c>
      <c r="F26" s="8">
        <v>1931537.86</v>
      </c>
      <c r="G26" s="8">
        <v>37337049.170000002</v>
      </c>
      <c r="H26" s="8">
        <v>16194418.390000001</v>
      </c>
      <c r="I26" s="8">
        <v>212999.21</v>
      </c>
      <c r="J26" s="8">
        <v>4715225.7699999996</v>
      </c>
      <c r="K26" s="8">
        <v>62836078.109999999</v>
      </c>
      <c r="L26" s="8">
        <v>42023393.880000003</v>
      </c>
      <c r="M26" s="8">
        <v>53733.42</v>
      </c>
      <c r="N26" s="8">
        <v>1826618.75</v>
      </c>
      <c r="O26" s="8">
        <v>53286978.329999998</v>
      </c>
      <c r="P26" s="8">
        <v>2631589.5</v>
      </c>
      <c r="Q26" s="9">
        <v>55083.83</v>
      </c>
      <c r="R26" s="9">
        <v>30885.9</v>
      </c>
      <c r="S26" s="8">
        <v>3083975.12</v>
      </c>
      <c r="T26" s="8">
        <v>0</v>
      </c>
      <c r="U26" s="8">
        <v>0</v>
      </c>
      <c r="V26" s="8">
        <v>15562.96</v>
      </c>
      <c r="W26" s="9">
        <v>0</v>
      </c>
      <c r="X26" s="8">
        <v>878706.27</v>
      </c>
      <c r="Y26" s="9">
        <v>1107857.73</v>
      </c>
      <c r="Z26" s="9">
        <v>105137.03</v>
      </c>
      <c r="AA26" s="10">
        <v>0</v>
      </c>
      <c r="AB26" s="9">
        <v>515065.94</v>
      </c>
      <c r="AC26" s="8">
        <v>0</v>
      </c>
      <c r="AD26" s="11">
        <f t="shared" si="4"/>
        <v>1</v>
      </c>
      <c r="AE26" s="11">
        <f t="shared" si="22"/>
        <v>6.4832304932573567E-2</v>
      </c>
      <c r="AF26" s="11">
        <f t="shared" si="23"/>
        <v>9.3283860057568852E-6</v>
      </c>
      <c r="AG26" s="11">
        <f t="shared" si="24"/>
        <v>0.23659051638782075</v>
      </c>
      <c r="AH26" s="11">
        <f t="shared" si="25"/>
        <v>5.8962553071193052E-3</v>
      </c>
      <c r="AI26" s="11">
        <f t="shared" si="26"/>
        <v>0.11397590431946644</v>
      </c>
      <c r="AJ26" s="11">
        <f t="shared" si="27"/>
        <v>4.9435440720663887E-2</v>
      </c>
      <c r="AK26" s="11">
        <f t="shared" si="28"/>
        <v>6.5020611212597166E-4</v>
      </c>
      <c r="AL26" s="11">
        <f t="shared" si="29"/>
        <v>1.439380275498623E-2</v>
      </c>
      <c r="AM26" s="11">
        <f t="shared" si="30"/>
        <v>0.19181480555325522</v>
      </c>
      <c r="AN26" s="11">
        <f t="shared" si="31"/>
        <v>0.12828154411020187</v>
      </c>
      <c r="AO26" s="11">
        <f t="shared" si="32"/>
        <v>1.6402782953717023E-4</v>
      </c>
      <c r="AP26" s="11">
        <f t="shared" si="33"/>
        <v>5.575976905143931E-3</v>
      </c>
      <c r="AQ26" s="11">
        <f t="shared" si="7"/>
        <v>0.16266501179459869</v>
      </c>
      <c r="AR26" s="11">
        <f t="shared" si="8"/>
        <v>8.0332484684169942E-3</v>
      </c>
      <c r="AS26" s="11">
        <f t="shared" si="9"/>
        <v>1.6815012105119058E-4</v>
      </c>
      <c r="AT26" s="11">
        <f t="shared" si="10"/>
        <v>9.4282983296095551E-5</v>
      </c>
      <c r="AU26" s="11">
        <f t="shared" si="11"/>
        <v>9.4142108445774385E-3</v>
      </c>
      <c r="AV26" s="11">
        <f t="shared" si="12"/>
        <v>0</v>
      </c>
      <c r="AW26" s="11">
        <f t="shared" si="13"/>
        <v>0</v>
      </c>
      <c r="AX26" s="11">
        <f t="shared" si="14"/>
        <v>4.7507836835507564E-5</v>
      </c>
      <c r="AY26" s="11">
        <f t="shared" si="15"/>
        <v>0</v>
      </c>
      <c r="AZ26" s="11">
        <f t="shared" si="16"/>
        <v>2.6823582468564759E-3</v>
      </c>
      <c r="BA26" s="11">
        <f t="shared" si="17"/>
        <v>3.3818710755406296E-3</v>
      </c>
      <c r="BB26" s="11">
        <f t="shared" si="18"/>
        <v>3.2094362940018249E-4</v>
      </c>
      <c r="BC26" s="11">
        <f t="shared" si="19"/>
        <v>0</v>
      </c>
      <c r="BD26" s="11">
        <f t="shared" si="20"/>
        <v>1.5723017110528673E-3</v>
      </c>
      <c r="BE26" s="11">
        <f t="shared" si="21"/>
        <v>0</v>
      </c>
      <c r="BF26" s="12">
        <f t="shared" si="5"/>
        <v>1817086.29</v>
      </c>
      <c r="BG26" s="13">
        <f t="shared" si="6"/>
        <v>5.5468779063467229E-3</v>
      </c>
    </row>
    <row r="27" spans="1:59" customFormat="1" x14ac:dyDescent="0.35">
      <c r="A27" s="7" t="s">
        <v>26</v>
      </c>
      <c r="B27" s="8">
        <v>112712123.05</v>
      </c>
      <c r="C27" s="8">
        <v>10654726.619999999</v>
      </c>
      <c r="D27" s="9">
        <v>3055.86</v>
      </c>
      <c r="E27" s="8">
        <v>33934416.119999997</v>
      </c>
      <c r="F27" s="8">
        <v>359990.93</v>
      </c>
      <c r="G27" s="8">
        <v>7602253.0499999998</v>
      </c>
      <c r="H27" s="8">
        <v>12772431.85</v>
      </c>
      <c r="I27" s="8">
        <v>0</v>
      </c>
      <c r="J27" s="8">
        <v>888552.8</v>
      </c>
      <c r="K27" s="8">
        <v>14562119.039999999</v>
      </c>
      <c r="L27" s="8">
        <v>16827063.010000002</v>
      </c>
      <c r="M27" s="8">
        <v>11961.14</v>
      </c>
      <c r="N27" s="8">
        <v>78759.839999999997</v>
      </c>
      <c r="O27" s="8">
        <v>13872421.300000001</v>
      </c>
      <c r="P27" s="8">
        <v>26759.81</v>
      </c>
      <c r="Q27" s="9">
        <v>22557.279999999999</v>
      </c>
      <c r="R27" s="9">
        <v>0</v>
      </c>
      <c r="S27" s="8">
        <v>0</v>
      </c>
      <c r="T27" s="8">
        <v>0</v>
      </c>
      <c r="U27" s="8">
        <v>0</v>
      </c>
      <c r="V27" s="8">
        <v>0</v>
      </c>
      <c r="W27" s="9">
        <v>0</v>
      </c>
      <c r="X27" s="8">
        <v>55718.25</v>
      </c>
      <c r="Y27" s="9">
        <v>468469.74</v>
      </c>
      <c r="Z27" s="9">
        <v>91866.13</v>
      </c>
      <c r="AA27" s="10">
        <v>0</v>
      </c>
      <c r="AB27" s="9">
        <v>479000.3</v>
      </c>
      <c r="AC27" s="8">
        <v>0</v>
      </c>
      <c r="AD27" s="11">
        <f t="shared" si="4"/>
        <v>1</v>
      </c>
      <c r="AE27" s="11">
        <f t="shared" si="22"/>
        <v>9.4530440308301864E-2</v>
      </c>
      <c r="AF27" s="11">
        <f t="shared" si="23"/>
        <v>2.7112079138500444E-5</v>
      </c>
      <c r="AG27" s="11">
        <f t="shared" si="24"/>
        <v>0.30107157244253502</v>
      </c>
      <c r="AH27" s="11">
        <f t="shared" si="25"/>
        <v>3.1938971625998487E-3</v>
      </c>
      <c r="AI27" s="11">
        <f t="shared" si="26"/>
        <v>6.7448406118901516E-2</v>
      </c>
      <c r="AJ27" s="11">
        <f t="shared" si="27"/>
        <v>0.11331906013636214</v>
      </c>
      <c r="AK27" s="11">
        <f t="shared" si="28"/>
        <v>0</v>
      </c>
      <c r="AL27" s="11">
        <f t="shared" si="29"/>
        <v>7.8833826917254577E-3</v>
      </c>
      <c r="AM27" s="11">
        <f t="shared" si="30"/>
        <v>0.12919745140050398</v>
      </c>
      <c r="AN27" s="11">
        <f t="shared" si="31"/>
        <v>0.14929239690157714</v>
      </c>
      <c r="AO27" s="11">
        <f t="shared" si="32"/>
        <v>1.0612114896189066E-4</v>
      </c>
      <c r="AP27" s="11">
        <f t="shared" si="33"/>
        <v>6.9876990929415377E-4</v>
      </c>
      <c r="AQ27" s="11">
        <f t="shared" si="7"/>
        <v>0.12307834263618728</v>
      </c>
      <c r="AR27" s="11">
        <f t="shared" si="8"/>
        <v>2.3741731834941247E-4</v>
      </c>
      <c r="AS27" s="11">
        <f t="shared" si="9"/>
        <v>2.0013179939830792E-4</v>
      </c>
      <c r="AT27" s="11">
        <f t="shared" si="10"/>
        <v>0</v>
      </c>
      <c r="AU27" s="11">
        <f t="shared" si="11"/>
        <v>0</v>
      </c>
      <c r="AV27" s="11">
        <f t="shared" si="12"/>
        <v>0</v>
      </c>
      <c r="AW27" s="11">
        <f t="shared" si="13"/>
        <v>0</v>
      </c>
      <c r="AX27" s="11">
        <f t="shared" si="14"/>
        <v>0</v>
      </c>
      <c r="AY27" s="11">
        <f t="shared" si="15"/>
        <v>0</v>
      </c>
      <c r="AZ27" s="11">
        <f t="shared" si="16"/>
        <v>4.9434123404172722E-4</v>
      </c>
      <c r="BA27" s="11">
        <f t="shared" si="17"/>
        <v>4.1563385315010262E-3</v>
      </c>
      <c r="BB27" s="11">
        <f t="shared" si="18"/>
        <v>8.1505101238530883E-4</v>
      </c>
      <c r="BC27" s="11">
        <f t="shared" si="19"/>
        <v>0</v>
      </c>
      <c r="BD27" s="11">
        <f t="shared" si="20"/>
        <v>4.2497673456786157E-3</v>
      </c>
      <c r="BE27" s="11">
        <f t="shared" si="21"/>
        <v>0</v>
      </c>
      <c r="BF27" s="12">
        <f t="shared" si="5"/>
        <v>1064949.31</v>
      </c>
      <c r="BG27" s="13">
        <f t="shared" si="6"/>
        <v>9.4484007681017602E-3</v>
      </c>
    </row>
    <row r="28" spans="1:59" customFormat="1" x14ac:dyDescent="0.35">
      <c r="A28" s="7" t="s">
        <v>27</v>
      </c>
      <c r="B28" s="8">
        <v>54884688.520000003</v>
      </c>
      <c r="C28" s="8">
        <v>4762144.99</v>
      </c>
      <c r="D28" s="9">
        <v>0</v>
      </c>
      <c r="E28" s="8">
        <v>6161822.9500000002</v>
      </c>
      <c r="F28" s="8">
        <v>735055.52</v>
      </c>
      <c r="G28" s="8">
        <v>2279978.89</v>
      </c>
      <c r="H28" s="8">
        <v>1422332.94</v>
      </c>
      <c r="I28" s="8">
        <v>212999.21</v>
      </c>
      <c r="J28" s="8">
        <v>3079762.71</v>
      </c>
      <c r="K28" s="8">
        <v>15711816.4</v>
      </c>
      <c r="L28" s="8">
        <v>2788940.16</v>
      </c>
      <c r="M28" s="8">
        <v>27535.74</v>
      </c>
      <c r="N28" s="8">
        <v>1455492.34</v>
      </c>
      <c r="O28" s="8">
        <v>9904863.9499999993</v>
      </c>
      <c r="P28" s="8">
        <v>2230740.2400000002</v>
      </c>
      <c r="Q28" s="9">
        <v>13113.08</v>
      </c>
      <c r="R28" s="9">
        <v>30885.9</v>
      </c>
      <c r="S28" s="8">
        <v>3061113.21</v>
      </c>
      <c r="T28" s="8">
        <v>0</v>
      </c>
      <c r="U28" s="8">
        <v>0</v>
      </c>
      <c r="V28" s="8">
        <v>0</v>
      </c>
      <c r="W28" s="9">
        <v>0</v>
      </c>
      <c r="X28" s="8">
        <v>613772.97</v>
      </c>
      <c r="Y28" s="9">
        <v>366923.8</v>
      </c>
      <c r="Z28" s="9">
        <v>13270.91</v>
      </c>
      <c r="AA28" s="10">
        <v>0</v>
      </c>
      <c r="AB28" s="9">
        <v>12122.62</v>
      </c>
      <c r="AC28" s="8">
        <v>0</v>
      </c>
      <c r="AD28" s="11">
        <f t="shared" si="4"/>
        <v>1</v>
      </c>
      <c r="AE28" s="11">
        <f t="shared" si="22"/>
        <v>8.6766366329375677E-2</v>
      </c>
      <c r="AF28" s="11">
        <f t="shared" si="23"/>
        <v>0</v>
      </c>
      <c r="AG28" s="11">
        <f t="shared" si="24"/>
        <v>0.11226852362940221</v>
      </c>
      <c r="AH28" s="11">
        <f t="shared" si="25"/>
        <v>1.3392724634524353E-2</v>
      </c>
      <c r="AI28" s="11">
        <f t="shared" si="26"/>
        <v>4.1541255885403722E-2</v>
      </c>
      <c r="AJ28" s="11">
        <f t="shared" si="27"/>
        <v>2.5914931438149661E-2</v>
      </c>
      <c r="AK28" s="11">
        <f t="shared" si="28"/>
        <v>3.8808493906708243E-3</v>
      </c>
      <c r="AL28" s="11">
        <f t="shared" si="29"/>
        <v>5.611333129599038E-2</v>
      </c>
      <c r="AM28" s="11">
        <f t="shared" si="30"/>
        <v>0.28626957396824088</v>
      </c>
      <c r="AN28" s="11">
        <f t="shared" si="31"/>
        <v>5.081453926779067E-2</v>
      </c>
      <c r="AO28" s="11">
        <f t="shared" si="32"/>
        <v>5.0170167204221204E-4</v>
      </c>
      <c r="AP28" s="11">
        <f t="shared" si="33"/>
        <v>2.6519096295310449E-2</v>
      </c>
      <c r="AQ28" s="11">
        <f t="shared" si="7"/>
        <v>0.18046679715401251</v>
      </c>
      <c r="AR28" s="11">
        <f t="shared" si="8"/>
        <v>4.0644126807554304E-2</v>
      </c>
      <c r="AS28" s="11">
        <f t="shared" si="9"/>
        <v>2.3892055058710206E-4</v>
      </c>
      <c r="AT28" s="11">
        <f t="shared" si="10"/>
        <v>5.6274164676629564E-4</v>
      </c>
      <c r="AU28" s="11">
        <f t="shared" si="11"/>
        <v>5.5773537074634741E-2</v>
      </c>
      <c r="AV28" s="11">
        <f t="shared" si="12"/>
        <v>0</v>
      </c>
      <c r="AW28" s="11">
        <f t="shared" si="13"/>
        <v>0</v>
      </c>
      <c r="AX28" s="11">
        <f t="shared" si="14"/>
        <v>0</v>
      </c>
      <c r="AY28" s="11">
        <f t="shared" si="15"/>
        <v>0</v>
      </c>
      <c r="AZ28" s="11">
        <f t="shared" si="16"/>
        <v>1.1182954418632454E-2</v>
      </c>
      <c r="BA28" s="11">
        <f t="shared" si="17"/>
        <v>6.6853581553312962E-3</v>
      </c>
      <c r="BB28" s="11">
        <f t="shared" si="18"/>
        <v>2.4179621599135202E-4</v>
      </c>
      <c r="BC28" s="11">
        <f t="shared" si="19"/>
        <v>0</v>
      </c>
      <c r="BD28" s="11">
        <f t="shared" si="20"/>
        <v>2.208743517890698E-4</v>
      </c>
      <c r="BE28" s="11">
        <f t="shared" si="21"/>
        <v>0</v>
      </c>
      <c r="BF28" s="12">
        <f t="shared" si="5"/>
        <v>436316.30999999994</v>
      </c>
      <c r="BG28" s="13">
        <f t="shared" si="6"/>
        <v>7.9496909204651144E-3</v>
      </c>
    </row>
    <row r="29" spans="1:59" customFormat="1" x14ac:dyDescent="0.35">
      <c r="A29" s="7" t="s">
        <v>28</v>
      </c>
      <c r="B29" s="8">
        <v>140141408.11000001</v>
      </c>
      <c r="C29" s="8">
        <v>4984663.76</v>
      </c>
      <c r="D29" s="9">
        <v>0</v>
      </c>
      <c r="E29" s="8">
        <v>33881161.950000003</v>
      </c>
      <c r="F29" s="8">
        <v>786497.33</v>
      </c>
      <c r="G29" s="8">
        <v>24590111.07</v>
      </c>
      <c r="H29" s="8">
        <v>1685628.41</v>
      </c>
      <c r="I29" s="8">
        <v>0</v>
      </c>
      <c r="J29" s="8">
        <v>535434.87</v>
      </c>
      <c r="K29" s="8">
        <v>28352050.960000001</v>
      </c>
      <c r="L29" s="8">
        <v>18307407.710000001</v>
      </c>
      <c r="M29" s="8">
        <v>14236.54</v>
      </c>
      <c r="N29" s="8">
        <v>185143.05</v>
      </c>
      <c r="O29" s="8">
        <v>25938916.18</v>
      </c>
      <c r="P29" s="8">
        <v>342707.11</v>
      </c>
      <c r="Q29" s="9">
        <v>0</v>
      </c>
      <c r="R29" s="9">
        <v>0</v>
      </c>
      <c r="S29" s="8">
        <v>22861.91</v>
      </c>
      <c r="T29" s="8">
        <v>0</v>
      </c>
      <c r="U29" s="8">
        <v>0</v>
      </c>
      <c r="V29" s="8">
        <v>15562.96</v>
      </c>
      <c r="W29" s="9">
        <v>0</v>
      </c>
      <c r="X29" s="8">
        <v>209215.05</v>
      </c>
      <c r="Y29" s="9">
        <v>265866.23</v>
      </c>
      <c r="Z29" s="9">
        <v>0</v>
      </c>
      <c r="AA29" s="10">
        <v>0</v>
      </c>
      <c r="AB29" s="9">
        <v>23943.02</v>
      </c>
      <c r="AC29" s="8">
        <v>0</v>
      </c>
      <c r="AD29" s="11">
        <f t="shared" si="4"/>
        <v>1</v>
      </c>
      <c r="AE29" s="11">
        <f t="shared" si="22"/>
        <v>3.5568814579681043E-2</v>
      </c>
      <c r="AF29" s="11">
        <f t="shared" si="23"/>
        <v>0</v>
      </c>
      <c r="AG29" s="11">
        <f t="shared" si="24"/>
        <v>0.24176410389287617</v>
      </c>
      <c r="AH29" s="11">
        <f t="shared" si="25"/>
        <v>5.6121694551738857E-3</v>
      </c>
      <c r="AI29" s="11">
        <f t="shared" si="26"/>
        <v>0.17546641925203643</v>
      </c>
      <c r="AJ29" s="11">
        <f t="shared" si="27"/>
        <v>1.2028053897367106E-2</v>
      </c>
      <c r="AK29" s="11">
        <f t="shared" si="28"/>
        <v>0</v>
      </c>
      <c r="AL29" s="11">
        <f t="shared" si="29"/>
        <v>3.8206756819492323E-3</v>
      </c>
      <c r="AM29" s="11">
        <f t="shared" si="30"/>
        <v>0.2023103045871058</v>
      </c>
      <c r="AN29" s="11">
        <f t="shared" si="31"/>
        <v>0.13063524875981067</v>
      </c>
      <c r="AO29" s="11">
        <f t="shared" si="32"/>
        <v>1.0158696271144524E-4</v>
      </c>
      <c r="AP29" s="11">
        <f t="shared" si="33"/>
        <v>1.3211159534994626E-3</v>
      </c>
      <c r="AQ29" s="11">
        <f t="shared" si="7"/>
        <v>0.18509102006196473</v>
      </c>
      <c r="AR29" s="11">
        <f t="shared" si="8"/>
        <v>2.4454378946371209E-3</v>
      </c>
      <c r="AS29" s="11">
        <f t="shared" si="9"/>
        <v>0</v>
      </c>
      <c r="AT29" s="11">
        <f t="shared" si="10"/>
        <v>0</v>
      </c>
      <c r="AU29" s="11">
        <f t="shared" si="11"/>
        <v>1.6313458176512108E-4</v>
      </c>
      <c r="AV29" s="11">
        <f t="shared" si="12"/>
        <v>0</v>
      </c>
      <c r="AW29" s="11">
        <f t="shared" si="13"/>
        <v>0</v>
      </c>
      <c r="AX29" s="11">
        <f t="shared" si="14"/>
        <v>1.1105183121739647E-4</v>
      </c>
      <c r="AY29" s="11">
        <f t="shared" si="15"/>
        <v>0</v>
      </c>
      <c r="AZ29" s="11">
        <f t="shared" si="16"/>
        <v>1.4928853136382259E-3</v>
      </c>
      <c r="BA29" s="11">
        <f t="shared" si="17"/>
        <v>1.897128290528634E-3</v>
      </c>
      <c r="BB29" s="11">
        <f t="shared" si="18"/>
        <v>0</v>
      </c>
      <c r="BC29" s="11">
        <f t="shared" si="19"/>
        <v>0</v>
      </c>
      <c r="BD29" s="11">
        <f t="shared" si="20"/>
        <v>1.7084900403745485E-4</v>
      </c>
      <c r="BE29" s="11">
        <f t="shared" si="21"/>
        <v>0</v>
      </c>
      <c r="BF29" s="12">
        <f t="shared" si="5"/>
        <v>289809.25</v>
      </c>
      <c r="BG29" s="13">
        <f t="shared" si="6"/>
        <v>2.0679772945660889E-3</v>
      </c>
    </row>
    <row r="30" spans="1:59" customFormat="1" x14ac:dyDescent="0.35">
      <c r="A30" s="7" t="s">
        <v>29</v>
      </c>
      <c r="B30" s="8">
        <v>19848996.170000002</v>
      </c>
      <c r="C30" s="8">
        <v>836698.9</v>
      </c>
      <c r="D30" s="9">
        <v>0</v>
      </c>
      <c r="E30" s="8">
        <v>3526627.55</v>
      </c>
      <c r="F30" s="8">
        <v>49994.080000000002</v>
      </c>
      <c r="G30" s="8">
        <v>2864706.16</v>
      </c>
      <c r="H30" s="8">
        <v>314025.19</v>
      </c>
      <c r="I30" s="8">
        <v>0</v>
      </c>
      <c r="J30" s="8">
        <v>211475.39</v>
      </c>
      <c r="K30" s="8">
        <v>4210091.7</v>
      </c>
      <c r="L30" s="8">
        <v>4099983</v>
      </c>
      <c r="M30" s="8">
        <v>0</v>
      </c>
      <c r="N30" s="8">
        <v>107223.52</v>
      </c>
      <c r="O30" s="8">
        <v>3570776.9</v>
      </c>
      <c r="P30" s="8">
        <v>31382.34</v>
      </c>
      <c r="Q30" s="9">
        <v>19413.47</v>
      </c>
      <c r="R30" s="9">
        <v>0</v>
      </c>
      <c r="S30" s="8">
        <v>0</v>
      </c>
      <c r="T30" s="8">
        <v>0</v>
      </c>
      <c r="U30" s="8">
        <v>0</v>
      </c>
      <c r="V30" s="8">
        <v>0</v>
      </c>
      <c r="W30" s="9">
        <v>0</v>
      </c>
      <c r="X30" s="8">
        <v>0</v>
      </c>
      <c r="Y30" s="9">
        <v>6597.96</v>
      </c>
      <c r="Z30" s="9">
        <v>0</v>
      </c>
      <c r="AA30" s="10">
        <v>0</v>
      </c>
      <c r="AB30" s="9">
        <v>0</v>
      </c>
      <c r="AC30" s="8">
        <v>0</v>
      </c>
      <c r="AD30" s="11">
        <f t="shared" si="4"/>
        <v>1</v>
      </c>
      <c r="AE30" s="11">
        <f t="shared" si="22"/>
        <v>4.215320980637783E-2</v>
      </c>
      <c r="AF30" s="11">
        <f t="shared" si="23"/>
        <v>0</v>
      </c>
      <c r="AG30" s="11">
        <f t="shared" si="24"/>
        <v>0.17767284147750428</v>
      </c>
      <c r="AH30" s="11">
        <f t="shared" si="25"/>
        <v>2.5187208245604693E-3</v>
      </c>
      <c r="AI30" s="11">
        <f t="shared" si="26"/>
        <v>0.14432498930750712</v>
      </c>
      <c r="AJ30" s="11">
        <f t="shared" si="27"/>
        <v>1.5820708881722757E-2</v>
      </c>
      <c r="AK30" s="11">
        <f t="shared" si="28"/>
        <v>0</v>
      </c>
      <c r="AL30" s="11">
        <f t="shared" si="29"/>
        <v>1.0654210832063454E-2</v>
      </c>
      <c r="AM30" s="11">
        <f t="shared" si="30"/>
        <v>0.21210602611547583</v>
      </c>
      <c r="AN30" s="11">
        <f t="shared" si="31"/>
        <v>0.20655870779988164</v>
      </c>
      <c r="AO30" s="11">
        <f t="shared" si="32"/>
        <v>0</v>
      </c>
      <c r="AP30" s="11">
        <f t="shared" si="33"/>
        <v>5.4019618464161354E-3</v>
      </c>
      <c r="AQ30" s="11">
        <f t="shared" si="7"/>
        <v>0.17989710257473437</v>
      </c>
      <c r="AR30" s="11">
        <f t="shared" si="8"/>
        <v>1.5810542624534144E-3</v>
      </c>
      <c r="AS30" s="11">
        <f t="shared" si="9"/>
        <v>9.7805802538980481E-4</v>
      </c>
      <c r="AT30" s="11">
        <f t="shared" si="10"/>
        <v>0</v>
      </c>
      <c r="AU30" s="11">
        <f t="shared" si="11"/>
        <v>0</v>
      </c>
      <c r="AV30" s="11">
        <f t="shared" si="12"/>
        <v>0</v>
      </c>
      <c r="AW30" s="11">
        <f t="shared" si="13"/>
        <v>0</v>
      </c>
      <c r="AX30" s="11">
        <f t="shared" si="14"/>
        <v>0</v>
      </c>
      <c r="AY30" s="11">
        <f t="shared" si="15"/>
        <v>0</v>
      </c>
      <c r="AZ30" s="11">
        <f t="shared" si="16"/>
        <v>0</v>
      </c>
      <c r="BA30" s="11">
        <f t="shared" si="17"/>
        <v>3.324077421090056E-4</v>
      </c>
      <c r="BB30" s="11">
        <f t="shared" si="18"/>
        <v>0</v>
      </c>
      <c r="BC30" s="11">
        <f t="shared" si="19"/>
        <v>0</v>
      </c>
      <c r="BD30" s="11">
        <f t="shared" si="20"/>
        <v>0</v>
      </c>
      <c r="BE30" s="11">
        <f t="shared" si="21"/>
        <v>0</v>
      </c>
      <c r="BF30" s="12">
        <f t="shared" si="5"/>
        <v>26011.43</v>
      </c>
      <c r="BG30" s="13">
        <f t="shared" si="6"/>
        <v>1.3104657674988104E-3</v>
      </c>
    </row>
    <row r="31" spans="1:59" customFormat="1" x14ac:dyDescent="0.35">
      <c r="A31" s="7" t="s">
        <v>30</v>
      </c>
      <c r="B31" s="8">
        <v>300056870.19</v>
      </c>
      <c r="C31" s="8">
        <v>7810456.8899999997</v>
      </c>
      <c r="D31" s="9">
        <v>36058769</v>
      </c>
      <c r="E31" s="8">
        <v>5906355.1200000001</v>
      </c>
      <c r="F31" s="8">
        <v>9548626.1699999999</v>
      </c>
      <c r="G31" s="8">
        <v>3790980.22</v>
      </c>
      <c r="H31" s="8">
        <v>3736302.74</v>
      </c>
      <c r="I31" s="8">
        <v>358814.63</v>
      </c>
      <c r="J31" s="8">
        <v>14748025.130000001</v>
      </c>
      <c r="K31" s="8">
        <v>8076955.8300000001</v>
      </c>
      <c r="L31" s="8">
        <v>5178719.18</v>
      </c>
      <c r="M31" s="8">
        <v>5273992.34</v>
      </c>
      <c r="N31" s="8">
        <v>42769154.840000004</v>
      </c>
      <c r="O31" s="8">
        <v>13848932.060000001</v>
      </c>
      <c r="P31" s="8">
        <v>9746569.0899999999</v>
      </c>
      <c r="Q31" s="9">
        <v>74283918.780000001</v>
      </c>
      <c r="R31" s="9">
        <v>2473605.36</v>
      </c>
      <c r="S31" s="8">
        <v>0</v>
      </c>
      <c r="T31" s="8">
        <v>0</v>
      </c>
      <c r="U31" s="8">
        <v>0</v>
      </c>
      <c r="V31" s="8">
        <v>0</v>
      </c>
      <c r="W31" s="9">
        <v>1313453.67</v>
      </c>
      <c r="X31" s="8">
        <v>1101213.83</v>
      </c>
      <c r="Y31" s="9">
        <v>9656858.1600000001</v>
      </c>
      <c r="Z31" s="9">
        <v>31155752.899999999</v>
      </c>
      <c r="AA31" s="10">
        <v>0</v>
      </c>
      <c r="AB31" s="9">
        <v>13219414.27</v>
      </c>
      <c r="AC31" s="8">
        <v>0</v>
      </c>
      <c r="AD31" s="11">
        <f t="shared" si="4"/>
        <v>1</v>
      </c>
      <c r="AE31" s="11">
        <f t="shared" si="22"/>
        <v>2.6029921877990376E-2</v>
      </c>
      <c r="AF31" s="11">
        <f t="shared" si="23"/>
        <v>0.12017311577357688</v>
      </c>
      <c r="AG31" s="11">
        <f t="shared" si="24"/>
        <v>1.9684118934720666E-2</v>
      </c>
      <c r="AH31" s="11">
        <f t="shared" si="25"/>
        <v>3.1822721352634531E-2</v>
      </c>
      <c r="AI31" s="11">
        <f t="shared" si="26"/>
        <v>1.2634205701070938E-2</v>
      </c>
      <c r="AJ31" s="11">
        <f t="shared" si="27"/>
        <v>1.2451981978063437E-2</v>
      </c>
      <c r="AK31" s="11">
        <f t="shared" si="28"/>
        <v>1.195822077904078E-3</v>
      </c>
      <c r="AL31" s="11">
        <f t="shared" si="29"/>
        <v>4.9150766388589451E-2</v>
      </c>
      <c r="AM31" s="11">
        <f t="shared" si="30"/>
        <v>2.691808331162544E-2</v>
      </c>
      <c r="AN31" s="11">
        <f t="shared" si="31"/>
        <v>1.7259125500845109E-2</v>
      </c>
      <c r="AO31" s="11">
        <f t="shared" si="32"/>
        <v>1.7576642510002981E-2</v>
      </c>
      <c r="AP31" s="11">
        <f t="shared" si="33"/>
        <v>0.14253682914481514</v>
      </c>
      <c r="AQ31" s="11">
        <f t="shared" si="7"/>
        <v>4.6154357509730314E-2</v>
      </c>
      <c r="AR31" s="11">
        <f t="shared" si="8"/>
        <v>3.2482406031324469E-2</v>
      </c>
      <c r="AS31" s="11">
        <f t="shared" si="9"/>
        <v>0.2475661321567556</v>
      </c>
      <c r="AT31" s="11">
        <f t="shared" si="10"/>
        <v>8.2437884472822773E-3</v>
      </c>
      <c r="AU31" s="11">
        <f t="shared" si="11"/>
        <v>0</v>
      </c>
      <c r="AV31" s="11">
        <f t="shared" si="12"/>
        <v>0</v>
      </c>
      <c r="AW31" s="11">
        <f t="shared" si="13"/>
        <v>0</v>
      </c>
      <c r="AX31" s="11">
        <f t="shared" si="14"/>
        <v>0</v>
      </c>
      <c r="AY31" s="11">
        <f t="shared" si="15"/>
        <v>4.3773490977503816E-3</v>
      </c>
      <c r="AZ31" s="11">
        <f t="shared" si="16"/>
        <v>3.6700170514432709E-3</v>
      </c>
      <c r="BA31" s="11">
        <f t="shared" si="17"/>
        <v>3.2183426274776342E-2</v>
      </c>
      <c r="BB31" s="11">
        <f t="shared" si="18"/>
        <v>0.10383282635812259</v>
      </c>
      <c r="BC31" s="11">
        <f t="shared" si="19"/>
        <v>0</v>
      </c>
      <c r="BD31" s="11">
        <f t="shared" si="20"/>
        <v>4.4056362587629773E-2</v>
      </c>
      <c r="BE31" s="11">
        <f t="shared" si="21"/>
        <v>0</v>
      </c>
      <c r="BF31" s="12">
        <f t="shared" si="5"/>
        <v>168161772.14000002</v>
      </c>
      <c r="BG31" s="13">
        <f t="shared" si="6"/>
        <v>0.56043300069589386</v>
      </c>
    </row>
    <row r="32" spans="1:59" customFormat="1" x14ac:dyDescent="0.35">
      <c r="A32" s="7" t="s">
        <v>31</v>
      </c>
      <c r="B32" s="8">
        <v>146915194.13</v>
      </c>
      <c r="C32" s="8">
        <v>5532373.1600000001</v>
      </c>
      <c r="D32" s="9">
        <v>17935548.969999999</v>
      </c>
      <c r="E32" s="8">
        <v>2912757.64</v>
      </c>
      <c r="F32" s="8">
        <v>6343023.7300000004</v>
      </c>
      <c r="G32" s="8">
        <v>1293730.72</v>
      </c>
      <c r="H32" s="8">
        <v>445772.58</v>
      </c>
      <c r="I32" s="8">
        <v>358814.63</v>
      </c>
      <c r="J32" s="8">
        <v>7407247.0199999996</v>
      </c>
      <c r="K32" s="8">
        <v>7976571.9000000004</v>
      </c>
      <c r="L32" s="8">
        <v>1250129.2</v>
      </c>
      <c r="M32" s="8">
        <v>836916</v>
      </c>
      <c r="N32" s="8">
        <v>34023468.18</v>
      </c>
      <c r="O32" s="8">
        <v>10623155.25</v>
      </c>
      <c r="P32" s="8">
        <v>6118610.79</v>
      </c>
      <c r="Q32" s="9">
        <v>24677329.48</v>
      </c>
      <c r="R32" s="9">
        <v>785758.35</v>
      </c>
      <c r="S32" s="8">
        <v>0</v>
      </c>
      <c r="T32" s="8">
        <v>0</v>
      </c>
      <c r="U32" s="8">
        <v>0</v>
      </c>
      <c r="V32" s="8">
        <v>0</v>
      </c>
      <c r="W32" s="9">
        <v>1313453.67</v>
      </c>
      <c r="X32" s="8">
        <v>1101213.83</v>
      </c>
      <c r="Y32" s="9">
        <v>4873366.55</v>
      </c>
      <c r="Z32" s="9">
        <v>4670565.99</v>
      </c>
      <c r="AA32" s="10">
        <v>0</v>
      </c>
      <c r="AB32" s="9">
        <v>6435386.5</v>
      </c>
      <c r="AC32" s="8">
        <v>0</v>
      </c>
      <c r="AD32" s="11">
        <f t="shared" si="4"/>
        <v>1</v>
      </c>
      <c r="AE32" s="11">
        <f t="shared" si="22"/>
        <v>3.7656916241791856E-2</v>
      </c>
      <c r="AF32" s="11">
        <f t="shared" si="23"/>
        <v>0.12208096702461881</v>
      </c>
      <c r="AG32" s="11">
        <f t="shared" si="24"/>
        <v>1.982611572103703E-2</v>
      </c>
      <c r="AH32" s="11">
        <f t="shared" si="25"/>
        <v>4.3174729254942042E-2</v>
      </c>
      <c r="AI32" s="11">
        <f t="shared" si="26"/>
        <v>8.8059695095608972E-3</v>
      </c>
      <c r="AJ32" s="11">
        <f t="shared" si="27"/>
        <v>3.034217002807428E-3</v>
      </c>
      <c r="AK32" s="11">
        <f t="shared" si="28"/>
        <v>2.442324853632891E-3</v>
      </c>
      <c r="AL32" s="11">
        <f t="shared" si="29"/>
        <v>5.041852249431459E-2</v>
      </c>
      <c r="AM32" s="11">
        <f t="shared" si="30"/>
        <v>5.4293716502472965E-2</v>
      </c>
      <c r="AN32" s="11">
        <f t="shared" si="31"/>
        <v>8.5091893143047232E-3</v>
      </c>
      <c r="AO32" s="11">
        <f t="shared" si="32"/>
        <v>5.6965925475308092E-3</v>
      </c>
      <c r="AP32" s="11">
        <f t="shared" si="33"/>
        <v>0.23158576879321174</v>
      </c>
      <c r="AQ32" s="11">
        <f t="shared" si="7"/>
        <v>7.2308077547104832E-2</v>
      </c>
      <c r="AR32" s="11">
        <f t="shared" si="8"/>
        <v>4.1647229384496887E-2</v>
      </c>
      <c r="AS32" s="11">
        <f t="shared" si="9"/>
        <v>0.16796989328526438</v>
      </c>
      <c r="AT32" s="11">
        <f t="shared" si="10"/>
        <v>5.348380435754729E-3</v>
      </c>
      <c r="AU32" s="11">
        <f t="shared" si="11"/>
        <v>0</v>
      </c>
      <c r="AV32" s="11">
        <f t="shared" si="12"/>
        <v>0</v>
      </c>
      <c r="AW32" s="11">
        <f t="shared" si="13"/>
        <v>0</v>
      </c>
      <c r="AX32" s="11">
        <f t="shared" si="14"/>
        <v>0</v>
      </c>
      <c r="AY32" s="11">
        <f t="shared" si="15"/>
        <v>8.9402166860819837E-3</v>
      </c>
      <c r="AZ32" s="11">
        <f t="shared" si="16"/>
        <v>7.4955748213869243E-3</v>
      </c>
      <c r="BA32" s="11">
        <f t="shared" si="17"/>
        <v>3.3171290272997443E-2</v>
      </c>
      <c r="BB32" s="11">
        <f t="shared" si="18"/>
        <v>3.1790898263845901E-2</v>
      </c>
      <c r="BC32" s="11">
        <f t="shared" si="19"/>
        <v>0</v>
      </c>
      <c r="BD32" s="11">
        <f t="shared" si="20"/>
        <v>4.3803410110907638E-2</v>
      </c>
      <c r="BE32" s="11">
        <f t="shared" si="21"/>
        <v>0</v>
      </c>
      <c r="BF32" s="12">
        <f t="shared" si="5"/>
        <v>60691409.510000005</v>
      </c>
      <c r="BG32" s="13">
        <f t="shared" si="6"/>
        <v>0.4131050560794709</v>
      </c>
    </row>
    <row r="33" spans="1:59" customFormat="1" x14ac:dyDescent="0.35">
      <c r="A33" s="7" t="s">
        <v>32</v>
      </c>
      <c r="B33" s="8">
        <v>50512869.289999999</v>
      </c>
      <c r="C33" s="8">
        <v>997275.57</v>
      </c>
      <c r="D33" s="9">
        <v>4891966.32</v>
      </c>
      <c r="E33" s="8">
        <v>415758.83</v>
      </c>
      <c r="F33" s="8">
        <v>2183527.37</v>
      </c>
      <c r="G33" s="8">
        <v>238797.96</v>
      </c>
      <c r="H33" s="8">
        <v>71115.289999999994</v>
      </c>
      <c r="I33" s="8">
        <v>56156.639999999999</v>
      </c>
      <c r="J33" s="8">
        <v>2308781.4</v>
      </c>
      <c r="K33" s="8">
        <v>1611791.34</v>
      </c>
      <c r="L33" s="8">
        <v>114420.18</v>
      </c>
      <c r="M33" s="8">
        <v>707583.01</v>
      </c>
      <c r="N33" s="8">
        <v>17836822.260000002</v>
      </c>
      <c r="O33" s="8">
        <v>199629.54</v>
      </c>
      <c r="P33" s="8">
        <v>144445.13</v>
      </c>
      <c r="Q33" s="9">
        <v>11432574.390000001</v>
      </c>
      <c r="R33" s="9">
        <v>503779.86</v>
      </c>
      <c r="S33" s="8">
        <v>0</v>
      </c>
      <c r="T33" s="8">
        <v>0</v>
      </c>
      <c r="U33" s="8">
        <v>0</v>
      </c>
      <c r="V33" s="8">
        <v>0</v>
      </c>
      <c r="W33" s="9">
        <v>396090.81</v>
      </c>
      <c r="X33" s="8">
        <v>154738.76</v>
      </c>
      <c r="Y33" s="9">
        <v>1853843.17</v>
      </c>
      <c r="Z33" s="9">
        <v>1523961.95</v>
      </c>
      <c r="AA33" s="10">
        <v>0</v>
      </c>
      <c r="AB33" s="9">
        <v>2869809.52</v>
      </c>
      <c r="AC33" s="8">
        <v>0</v>
      </c>
      <c r="AD33" s="11">
        <f t="shared" si="4"/>
        <v>1</v>
      </c>
      <c r="AE33" s="11">
        <f t="shared" si="22"/>
        <v>1.9742999833854816E-2</v>
      </c>
      <c r="AF33" s="11">
        <f t="shared" si="23"/>
        <v>9.6845940227918509E-2</v>
      </c>
      <c r="AG33" s="11">
        <f t="shared" si="24"/>
        <v>8.2307506155130956E-3</v>
      </c>
      <c r="AH33" s="11">
        <f t="shared" si="25"/>
        <v>4.3227149846985065E-2</v>
      </c>
      <c r="AI33" s="11">
        <f t="shared" si="26"/>
        <v>4.7274677395384998E-3</v>
      </c>
      <c r="AJ33" s="11">
        <f t="shared" si="27"/>
        <v>1.4078647877181398E-3</v>
      </c>
      <c r="AK33" s="11">
        <f t="shared" si="28"/>
        <v>1.1117293630183327E-3</v>
      </c>
      <c r="AL33" s="11">
        <f t="shared" si="29"/>
        <v>4.5706795762185455E-2</v>
      </c>
      <c r="AM33" s="11">
        <f t="shared" si="30"/>
        <v>3.1908528710703939E-2</v>
      </c>
      <c r="AN33" s="11">
        <f t="shared" si="31"/>
        <v>2.2651688888053658E-3</v>
      </c>
      <c r="AO33" s="11">
        <f t="shared" si="32"/>
        <v>1.4007974996187353E-2</v>
      </c>
      <c r="AP33" s="11">
        <f t="shared" si="33"/>
        <v>0.35311441441975555</v>
      </c>
      <c r="AQ33" s="11">
        <f t="shared" si="7"/>
        <v>3.9520530669898126E-3</v>
      </c>
      <c r="AR33" s="11">
        <f t="shared" si="8"/>
        <v>2.8595708782790472E-3</v>
      </c>
      <c r="AS33" s="11">
        <f t="shared" si="9"/>
        <v>0.22632993434533127</v>
      </c>
      <c r="AT33" s="11">
        <f t="shared" si="10"/>
        <v>9.9732972424857475E-3</v>
      </c>
      <c r="AU33" s="11">
        <f t="shared" si="11"/>
        <v>0</v>
      </c>
      <c r="AV33" s="11">
        <f t="shared" si="12"/>
        <v>0</v>
      </c>
      <c r="AW33" s="11">
        <f t="shared" si="13"/>
        <v>0</v>
      </c>
      <c r="AX33" s="11">
        <f t="shared" si="14"/>
        <v>0</v>
      </c>
      <c r="AY33" s="11">
        <f t="shared" si="15"/>
        <v>7.8413840980998059E-3</v>
      </c>
      <c r="AZ33" s="11">
        <f t="shared" si="16"/>
        <v>3.063353204341404E-3</v>
      </c>
      <c r="BA33" s="11">
        <f t="shared" si="17"/>
        <v>3.6700413103775205E-2</v>
      </c>
      <c r="BB33" s="11">
        <f t="shared" si="18"/>
        <v>3.0169775968392629E-2</v>
      </c>
      <c r="BC33" s="11">
        <f t="shared" si="19"/>
        <v>0</v>
      </c>
      <c r="BD33" s="11">
        <f t="shared" si="20"/>
        <v>5.68134330980904E-2</v>
      </c>
      <c r="BE33" s="11">
        <f t="shared" si="21"/>
        <v>0</v>
      </c>
      <c r="BF33" s="12">
        <f t="shared" si="5"/>
        <v>23472026.019999996</v>
      </c>
      <c r="BG33" s="13">
        <f t="shared" si="6"/>
        <v>0.46467417808409345</v>
      </c>
    </row>
    <row r="34" spans="1:59" customFormat="1" x14ac:dyDescent="0.35">
      <c r="A34" s="7" t="s">
        <v>33</v>
      </c>
      <c r="B34" s="8">
        <v>96402324.840000004</v>
      </c>
      <c r="C34" s="8">
        <v>4535097.59</v>
      </c>
      <c r="D34" s="9">
        <v>13043582.65</v>
      </c>
      <c r="E34" s="8">
        <v>2496998.81</v>
      </c>
      <c r="F34" s="8">
        <v>4159496.36</v>
      </c>
      <c r="G34" s="8">
        <v>1054932.75</v>
      </c>
      <c r="H34" s="8">
        <v>374657.29</v>
      </c>
      <c r="I34" s="8">
        <v>302657.99</v>
      </c>
      <c r="J34" s="8">
        <v>5098465.63</v>
      </c>
      <c r="K34" s="8">
        <v>6364780.5700000003</v>
      </c>
      <c r="L34" s="8">
        <v>1135709.02</v>
      </c>
      <c r="M34" s="8">
        <v>129332.99</v>
      </c>
      <c r="N34" s="8">
        <v>16186645.92</v>
      </c>
      <c r="O34" s="8">
        <v>10423525.710000001</v>
      </c>
      <c r="P34" s="8">
        <v>5974165.6699999999</v>
      </c>
      <c r="Q34" s="9">
        <v>13244755.08</v>
      </c>
      <c r="R34" s="9">
        <v>281978.49</v>
      </c>
      <c r="S34" s="8">
        <v>0</v>
      </c>
      <c r="T34" s="8">
        <v>0</v>
      </c>
      <c r="U34" s="8">
        <v>0</v>
      </c>
      <c r="V34" s="8">
        <v>0</v>
      </c>
      <c r="W34" s="9">
        <v>917362.86</v>
      </c>
      <c r="X34" s="8">
        <v>946475.07</v>
      </c>
      <c r="Y34" s="9">
        <v>3019523.38</v>
      </c>
      <c r="Z34" s="9">
        <v>3146604.04</v>
      </c>
      <c r="AA34" s="10">
        <v>0</v>
      </c>
      <c r="AB34" s="9">
        <v>3565576.98</v>
      </c>
      <c r="AC34" s="8">
        <v>0</v>
      </c>
      <c r="AD34" s="11">
        <f t="shared" si="4"/>
        <v>1</v>
      </c>
      <c r="AE34" s="11">
        <f t="shared" si="22"/>
        <v>4.7043446281269163E-2</v>
      </c>
      <c r="AF34" s="11">
        <f t="shared" si="23"/>
        <v>0.13530361089992982</v>
      </c>
      <c r="AG34" s="11">
        <f t="shared" si="24"/>
        <v>2.5901852617603326E-2</v>
      </c>
      <c r="AH34" s="11">
        <f t="shared" si="25"/>
        <v>4.3147261924477043E-2</v>
      </c>
      <c r="AI34" s="11">
        <f t="shared" si="26"/>
        <v>1.0943021879927517E-2</v>
      </c>
      <c r="AJ34" s="11">
        <f t="shared" si="27"/>
        <v>3.8863926842202488E-3</v>
      </c>
      <c r="AK34" s="11">
        <f t="shared" si="28"/>
        <v>3.1395299906130355E-3</v>
      </c>
      <c r="AL34" s="11">
        <f t="shared" si="29"/>
        <v>5.2887372150640342E-2</v>
      </c>
      <c r="AM34" s="11">
        <f t="shared" si="30"/>
        <v>6.6023102456955224E-2</v>
      </c>
      <c r="AN34" s="11">
        <f t="shared" si="31"/>
        <v>1.1780929784473027E-2</v>
      </c>
      <c r="AO34" s="11">
        <f t="shared" si="32"/>
        <v>1.3415961722360471E-3</v>
      </c>
      <c r="AP34" s="11">
        <f t="shared" si="33"/>
        <v>0.16790721537955805</v>
      </c>
      <c r="AQ34" s="11">
        <f t="shared" si="7"/>
        <v>0.10812525244904665</v>
      </c>
      <c r="AR34" s="11">
        <f t="shared" si="8"/>
        <v>6.1971178391344695E-2</v>
      </c>
      <c r="AS34" s="11">
        <f t="shared" si="9"/>
        <v>0.13739041150700945</v>
      </c>
      <c r="AT34" s="11">
        <f t="shared" si="10"/>
        <v>2.9250175290689595E-3</v>
      </c>
      <c r="AU34" s="11">
        <f t="shared" si="11"/>
        <v>0</v>
      </c>
      <c r="AV34" s="11">
        <f t="shared" si="12"/>
        <v>0</v>
      </c>
      <c r="AW34" s="11">
        <f t="shared" si="13"/>
        <v>0</v>
      </c>
      <c r="AX34" s="11">
        <f t="shared" si="14"/>
        <v>0</v>
      </c>
      <c r="AY34" s="11">
        <f t="shared" si="15"/>
        <v>9.5159827475380619E-3</v>
      </c>
      <c r="AZ34" s="11">
        <f t="shared" si="16"/>
        <v>9.8179693443169024E-3</v>
      </c>
      <c r="BA34" s="11">
        <f t="shared" si="17"/>
        <v>3.1322101256494962E-2</v>
      </c>
      <c r="BB34" s="11">
        <f t="shared" si="18"/>
        <v>3.2640333573100581E-2</v>
      </c>
      <c r="BC34" s="11">
        <f t="shared" si="19"/>
        <v>0</v>
      </c>
      <c r="BD34" s="11">
        <f t="shared" si="20"/>
        <v>3.6986421083908788E-2</v>
      </c>
      <c r="BE34" s="11">
        <f t="shared" si="21"/>
        <v>0</v>
      </c>
      <c r="BF34" s="12">
        <f t="shared" si="5"/>
        <v>37219383.479999997</v>
      </c>
      <c r="BG34" s="13">
        <f t="shared" si="6"/>
        <v>0.38608387859705062</v>
      </c>
    </row>
    <row r="35" spans="1:59" customFormat="1" x14ac:dyDescent="0.35">
      <c r="A35" s="7" t="s">
        <v>34</v>
      </c>
      <c r="B35" s="8">
        <v>71307875.260000005</v>
      </c>
      <c r="C35" s="8">
        <v>2196463.2599999998</v>
      </c>
      <c r="D35" s="9">
        <v>14645864.25</v>
      </c>
      <c r="E35" s="8">
        <v>467357.96</v>
      </c>
      <c r="F35" s="8">
        <v>2899040.74</v>
      </c>
      <c r="G35" s="8">
        <v>561634.39</v>
      </c>
      <c r="H35" s="8">
        <v>185523.04</v>
      </c>
      <c r="I35" s="8">
        <v>0</v>
      </c>
      <c r="J35" s="8">
        <v>4371656.33</v>
      </c>
      <c r="K35" s="8">
        <v>100383.93</v>
      </c>
      <c r="L35" s="8">
        <v>1628019.89</v>
      </c>
      <c r="M35" s="8">
        <v>4437076.34</v>
      </c>
      <c r="N35" s="8">
        <v>4208726.34</v>
      </c>
      <c r="O35" s="8">
        <v>0</v>
      </c>
      <c r="P35" s="8">
        <v>1632337.66</v>
      </c>
      <c r="Q35" s="9">
        <v>22166474.75</v>
      </c>
      <c r="R35" s="9">
        <v>1687847.01</v>
      </c>
      <c r="S35" s="8">
        <v>0</v>
      </c>
      <c r="T35" s="8">
        <v>0</v>
      </c>
      <c r="U35" s="8">
        <v>0</v>
      </c>
      <c r="V35" s="8">
        <v>0</v>
      </c>
      <c r="W35" s="9">
        <v>0</v>
      </c>
      <c r="X35" s="8">
        <v>0</v>
      </c>
      <c r="Y35" s="9">
        <v>2710145.13</v>
      </c>
      <c r="Z35" s="9">
        <v>625296.44999999995</v>
      </c>
      <c r="AA35" s="10">
        <v>0</v>
      </c>
      <c r="AB35" s="9">
        <v>6784027.7699999996</v>
      </c>
      <c r="AC35" s="8">
        <v>0</v>
      </c>
      <c r="AD35" s="11">
        <f t="shared" si="4"/>
        <v>1</v>
      </c>
      <c r="AE35" s="11">
        <f t="shared" si="22"/>
        <v>3.0802534109890957E-2</v>
      </c>
      <c r="AF35" s="11">
        <f t="shared" si="23"/>
        <v>0.20538915507717512</v>
      </c>
      <c r="AG35" s="11">
        <f t="shared" si="24"/>
        <v>6.5540861832713085E-3</v>
      </c>
      <c r="AH35" s="11">
        <f t="shared" si="25"/>
        <v>4.0655267450188784E-2</v>
      </c>
      <c r="AI35" s="11">
        <f t="shared" si="26"/>
        <v>7.8761902237612681E-3</v>
      </c>
      <c r="AJ35" s="11">
        <f t="shared" si="27"/>
        <v>2.6017188048802898E-3</v>
      </c>
      <c r="AK35" s="11">
        <f t="shared" si="28"/>
        <v>0</v>
      </c>
      <c r="AL35" s="11">
        <f t="shared" si="29"/>
        <v>6.130678153093521E-2</v>
      </c>
      <c r="AM35" s="11">
        <f t="shared" si="30"/>
        <v>1.4077537668032319E-3</v>
      </c>
      <c r="AN35" s="11">
        <f t="shared" si="31"/>
        <v>2.2830856817202545E-2</v>
      </c>
      <c r="AO35" s="11">
        <f t="shared" si="32"/>
        <v>6.2224211895554375E-2</v>
      </c>
      <c r="AP35" s="11">
        <f t="shared" si="33"/>
        <v>5.9021900802040519E-2</v>
      </c>
      <c r="AQ35" s="11">
        <f t="shared" si="7"/>
        <v>0</v>
      </c>
      <c r="AR35" s="11">
        <f t="shared" si="8"/>
        <v>2.2891407913196597E-2</v>
      </c>
      <c r="AS35" s="11">
        <f t="shared" si="9"/>
        <v>0.31085591414941843</v>
      </c>
      <c r="AT35" s="11">
        <f t="shared" si="10"/>
        <v>2.3669854189959212E-2</v>
      </c>
      <c r="AU35" s="11">
        <f t="shared" si="11"/>
        <v>0</v>
      </c>
      <c r="AV35" s="11">
        <f t="shared" si="12"/>
        <v>0</v>
      </c>
      <c r="AW35" s="11">
        <f t="shared" si="13"/>
        <v>0</v>
      </c>
      <c r="AX35" s="11">
        <f t="shared" si="14"/>
        <v>0</v>
      </c>
      <c r="AY35" s="11">
        <f t="shared" si="15"/>
        <v>0</v>
      </c>
      <c r="AZ35" s="11">
        <f t="shared" si="16"/>
        <v>0</v>
      </c>
      <c r="BA35" s="11">
        <f t="shared" si="17"/>
        <v>3.8006252747236881E-2</v>
      </c>
      <c r="BB35" s="11">
        <f t="shared" si="18"/>
        <v>8.7689676311356688E-3</v>
      </c>
      <c r="BC35" s="11">
        <f t="shared" si="19"/>
        <v>0</v>
      </c>
      <c r="BD35" s="11">
        <f t="shared" si="20"/>
        <v>9.5137146426875582E-2</v>
      </c>
      <c r="BE35" s="11">
        <f t="shared" si="21"/>
        <v>0</v>
      </c>
      <c r="BF35" s="12">
        <f t="shared" si="5"/>
        <v>48619655.359999999</v>
      </c>
      <c r="BG35" s="13">
        <f t="shared" si="6"/>
        <v>0.68182729022180089</v>
      </c>
    </row>
    <row r="36" spans="1:59" customFormat="1" x14ac:dyDescent="0.35">
      <c r="A36" s="7" t="s">
        <v>35</v>
      </c>
      <c r="B36" s="8">
        <v>47671926.950000003</v>
      </c>
      <c r="C36" s="8">
        <v>73729.13</v>
      </c>
      <c r="D36" s="9">
        <v>10615956.48</v>
      </c>
      <c r="E36" s="8">
        <v>325960</v>
      </c>
      <c r="F36" s="8">
        <v>1562703.75</v>
      </c>
      <c r="G36" s="8">
        <v>16311.38</v>
      </c>
      <c r="H36" s="8">
        <v>0</v>
      </c>
      <c r="I36" s="8">
        <v>0</v>
      </c>
      <c r="J36" s="8">
        <v>494841.39</v>
      </c>
      <c r="K36" s="8">
        <v>0</v>
      </c>
      <c r="L36" s="8">
        <v>1394429</v>
      </c>
      <c r="M36" s="8">
        <v>4437076.34</v>
      </c>
      <c r="N36" s="8">
        <v>2496632.83</v>
      </c>
      <c r="O36" s="8">
        <v>0</v>
      </c>
      <c r="P36" s="8">
        <v>172758.56</v>
      </c>
      <c r="Q36" s="9">
        <v>16115814.6</v>
      </c>
      <c r="R36" s="9">
        <v>1577463.71</v>
      </c>
      <c r="S36" s="8">
        <v>0</v>
      </c>
      <c r="T36" s="8">
        <v>0</v>
      </c>
      <c r="U36" s="8">
        <v>0</v>
      </c>
      <c r="V36" s="8">
        <v>0</v>
      </c>
      <c r="W36" s="9">
        <v>0</v>
      </c>
      <c r="X36" s="8">
        <v>0</v>
      </c>
      <c r="Y36" s="9">
        <v>1761160.28</v>
      </c>
      <c r="Z36" s="9">
        <v>376178.15</v>
      </c>
      <c r="AA36" s="10">
        <v>0</v>
      </c>
      <c r="AB36" s="9">
        <v>6250911.3700000001</v>
      </c>
      <c r="AC36" s="8">
        <v>0</v>
      </c>
      <c r="AD36" s="11">
        <f t="shared" si="4"/>
        <v>1</v>
      </c>
      <c r="AE36" s="11">
        <f t="shared" si="22"/>
        <v>1.5465942897028206E-3</v>
      </c>
      <c r="AF36" s="11">
        <f t="shared" si="23"/>
        <v>0.22268779886188342</v>
      </c>
      <c r="AG36" s="11">
        <f t="shared" si="24"/>
        <v>6.8375671145384648E-3</v>
      </c>
      <c r="AH36" s="11">
        <f t="shared" si="25"/>
        <v>3.278037725722769E-2</v>
      </c>
      <c r="AI36" s="11">
        <f t="shared" si="26"/>
        <v>3.4215902405430242E-4</v>
      </c>
      <c r="AJ36" s="11">
        <f t="shared" si="27"/>
        <v>0</v>
      </c>
      <c r="AK36" s="11">
        <f t="shared" si="28"/>
        <v>0</v>
      </c>
      <c r="AL36" s="11">
        <f t="shared" si="29"/>
        <v>1.0380142395313853E-2</v>
      </c>
      <c r="AM36" s="11">
        <f t="shared" si="30"/>
        <v>0</v>
      </c>
      <c r="AN36" s="11">
        <f t="shared" si="31"/>
        <v>2.9250527285429984E-2</v>
      </c>
      <c r="AO36" s="11">
        <f t="shared" si="32"/>
        <v>9.3075246248253446E-2</v>
      </c>
      <c r="AP36" s="11">
        <f t="shared" si="33"/>
        <v>5.2371133069962883E-2</v>
      </c>
      <c r="AQ36" s="11">
        <f t="shared" si="7"/>
        <v>0</v>
      </c>
      <c r="AR36" s="11">
        <f t="shared" si="8"/>
        <v>3.6239055362959267E-3</v>
      </c>
      <c r="AS36" s="11">
        <f t="shared" si="9"/>
        <v>0.33805670613866384</v>
      </c>
      <c r="AT36" s="11">
        <f t="shared" si="10"/>
        <v>3.3089992599932019E-2</v>
      </c>
      <c r="AU36" s="11">
        <f t="shared" si="11"/>
        <v>0</v>
      </c>
      <c r="AV36" s="11">
        <f t="shared" si="12"/>
        <v>0</v>
      </c>
      <c r="AW36" s="11">
        <f t="shared" si="13"/>
        <v>0</v>
      </c>
      <c r="AX36" s="11">
        <f t="shared" si="14"/>
        <v>0</v>
      </c>
      <c r="AY36" s="11">
        <f t="shared" si="15"/>
        <v>0</v>
      </c>
      <c r="AZ36" s="11">
        <f t="shared" si="16"/>
        <v>0</v>
      </c>
      <c r="BA36" s="11">
        <f t="shared" si="17"/>
        <v>3.6943341557121596E-2</v>
      </c>
      <c r="BB36" s="11">
        <f t="shared" si="18"/>
        <v>7.8909784870779178E-3</v>
      </c>
      <c r="BC36" s="11">
        <f t="shared" si="19"/>
        <v>0</v>
      </c>
      <c r="BD36" s="11">
        <f t="shared" si="20"/>
        <v>0.13112353055407591</v>
      </c>
      <c r="BE36" s="11">
        <f t="shared" si="21"/>
        <v>0</v>
      </c>
      <c r="BF36" s="12">
        <f t="shared" si="5"/>
        <v>36697484.589999996</v>
      </c>
      <c r="BG36" s="13">
        <f t="shared" si="6"/>
        <v>0.76979234819875464</v>
      </c>
    </row>
    <row r="37" spans="1:59" customFormat="1" x14ac:dyDescent="0.35">
      <c r="A37" s="7" t="s">
        <v>36</v>
      </c>
      <c r="B37" s="8">
        <v>23635948.309999999</v>
      </c>
      <c r="C37" s="8">
        <v>2122734.13</v>
      </c>
      <c r="D37" s="9">
        <v>4029907.77</v>
      </c>
      <c r="E37" s="8">
        <v>141397.97</v>
      </c>
      <c r="F37" s="8">
        <v>1336336.99</v>
      </c>
      <c r="G37" s="8">
        <v>545323.02</v>
      </c>
      <c r="H37" s="8">
        <v>185523.04</v>
      </c>
      <c r="I37" s="8">
        <v>0</v>
      </c>
      <c r="J37" s="8">
        <v>3876814.94</v>
      </c>
      <c r="K37" s="8">
        <v>100383.93</v>
      </c>
      <c r="L37" s="8">
        <v>233590.89</v>
      </c>
      <c r="M37" s="8">
        <v>0</v>
      </c>
      <c r="N37" s="8">
        <v>1712093.52</v>
      </c>
      <c r="O37" s="8">
        <v>0</v>
      </c>
      <c r="P37" s="8">
        <v>1459579.11</v>
      </c>
      <c r="Q37" s="9">
        <v>6050660.1500000004</v>
      </c>
      <c r="R37" s="9">
        <v>110383.31</v>
      </c>
      <c r="S37" s="8">
        <v>0</v>
      </c>
      <c r="T37" s="8">
        <v>0</v>
      </c>
      <c r="U37" s="8">
        <v>0</v>
      </c>
      <c r="V37" s="8">
        <v>0</v>
      </c>
      <c r="W37" s="9">
        <v>0</v>
      </c>
      <c r="X37" s="8">
        <v>0</v>
      </c>
      <c r="Y37" s="9">
        <v>948984.85</v>
      </c>
      <c r="Z37" s="9">
        <v>249118.3</v>
      </c>
      <c r="AA37" s="10">
        <v>0</v>
      </c>
      <c r="AB37" s="9">
        <v>533116.41</v>
      </c>
      <c r="AC37" s="8">
        <v>0</v>
      </c>
      <c r="AD37" s="11">
        <f t="shared" si="4"/>
        <v>1</v>
      </c>
      <c r="AE37" s="11">
        <f t="shared" si="22"/>
        <v>8.9809560511769457E-2</v>
      </c>
      <c r="AF37" s="11">
        <f t="shared" si="23"/>
        <v>0.17049909388636669</v>
      </c>
      <c r="AG37" s="11">
        <f t="shared" si="24"/>
        <v>5.9823269261498908E-3</v>
      </c>
      <c r="AH37" s="11">
        <f t="shared" si="25"/>
        <v>5.6538327655532093E-2</v>
      </c>
      <c r="AI37" s="11">
        <f t="shared" si="26"/>
        <v>2.3071763943961682E-2</v>
      </c>
      <c r="AJ37" s="11">
        <f t="shared" si="27"/>
        <v>7.8491896143430013E-3</v>
      </c>
      <c r="AK37" s="11">
        <f t="shared" si="28"/>
        <v>0</v>
      </c>
      <c r="AL37" s="11">
        <f t="shared" si="29"/>
        <v>0.16402197572753111</v>
      </c>
      <c r="AM37" s="11">
        <f t="shared" si="30"/>
        <v>4.2470870507670356E-3</v>
      </c>
      <c r="AN37" s="11">
        <f t="shared" si="31"/>
        <v>9.8828651567651037E-3</v>
      </c>
      <c r="AO37" s="11">
        <f t="shared" si="32"/>
        <v>0</v>
      </c>
      <c r="AP37" s="11">
        <f t="shared" si="33"/>
        <v>7.2435998655304229E-2</v>
      </c>
      <c r="AQ37" s="11">
        <f t="shared" si="7"/>
        <v>0</v>
      </c>
      <c r="AR37" s="11">
        <f t="shared" si="8"/>
        <v>6.1752508968826739E-2</v>
      </c>
      <c r="AS37" s="11">
        <f t="shared" si="9"/>
        <v>0.25599396608259045</v>
      </c>
      <c r="AT37" s="11">
        <f t="shared" si="10"/>
        <v>4.6701451768405905E-3</v>
      </c>
      <c r="AU37" s="11">
        <f t="shared" si="11"/>
        <v>0</v>
      </c>
      <c r="AV37" s="11">
        <f t="shared" si="12"/>
        <v>0</v>
      </c>
      <c r="AW37" s="11">
        <f t="shared" si="13"/>
        <v>0</v>
      </c>
      <c r="AX37" s="11">
        <f t="shared" si="14"/>
        <v>0</v>
      </c>
      <c r="AY37" s="11">
        <f t="shared" si="15"/>
        <v>0</v>
      </c>
      <c r="AZ37" s="11">
        <f t="shared" si="16"/>
        <v>0</v>
      </c>
      <c r="BA37" s="11">
        <f t="shared" si="17"/>
        <v>4.0150064535320523E-2</v>
      </c>
      <c r="BB37" s="11">
        <f t="shared" si="18"/>
        <v>1.0539805584809218E-2</v>
      </c>
      <c r="BC37" s="11">
        <f t="shared" si="19"/>
        <v>0</v>
      </c>
      <c r="BD37" s="11">
        <f t="shared" si="20"/>
        <v>2.2555321369290983E-2</v>
      </c>
      <c r="BE37" s="11">
        <f t="shared" si="21"/>
        <v>0</v>
      </c>
      <c r="BF37" s="12">
        <f t="shared" si="5"/>
        <v>11922170.790000001</v>
      </c>
      <c r="BG37" s="13">
        <f t="shared" si="6"/>
        <v>0.50440839663521841</v>
      </c>
    </row>
    <row r="38" spans="1:59" customFormat="1" x14ac:dyDescent="0.35">
      <c r="A38" s="7" t="s">
        <v>37</v>
      </c>
      <c r="B38" s="8">
        <v>81833800.810000002</v>
      </c>
      <c r="C38" s="8">
        <v>81620.479999999996</v>
      </c>
      <c r="D38" s="9">
        <v>3477355.78</v>
      </c>
      <c r="E38" s="8">
        <v>2526239.5099999998</v>
      </c>
      <c r="F38" s="8">
        <v>306561.7</v>
      </c>
      <c r="G38" s="8">
        <v>1935615.11</v>
      </c>
      <c r="H38" s="8">
        <v>3105007.12</v>
      </c>
      <c r="I38" s="8">
        <v>0</v>
      </c>
      <c r="J38" s="8">
        <v>2969121.78</v>
      </c>
      <c r="K38" s="8">
        <v>0</v>
      </c>
      <c r="L38" s="8">
        <v>2300570.09</v>
      </c>
      <c r="M38" s="8">
        <v>0</v>
      </c>
      <c r="N38" s="8">
        <v>4536960.32</v>
      </c>
      <c r="O38" s="8">
        <v>3225776.81</v>
      </c>
      <c r="P38" s="8">
        <v>1995620.63</v>
      </c>
      <c r="Q38" s="9">
        <v>27440114.550000001</v>
      </c>
      <c r="R38" s="9">
        <v>0</v>
      </c>
      <c r="S38" s="8">
        <v>0</v>
      </c>
      <c r="T38" s="8">
        <v>0</v>
      </c>
      <c r="U38" s="8">
        <v>0</v>
      </c>
      <c r="V38" s="8">
        <v>0</v>
      </c>
      <c r="W38" s="9">
        <v>0</v>
      </c>
      <c r="X38" s="8">
        <v>0</v>
      </c>
      <c r="Y38" s="9">
        <v>2073346.47</v>
      </c>
      <c r="Z38" s="9">
        <v>25859890.460000001</v>
      </c>
      <c r="AA38" s="10">
        <v>0</v>
      </c>
      <c r="AB38" s="9">
        <v>0</v>
      </c>
      <c r="AC38" s="8">
        <v>0</v>
      </c>
      <c r="AD38" s="11">
        <f t="shared" si="4"/>
        <v>1</v>
      </c>
      <c r="AE38" s="11">
        <f t="shared" si="22"/>
        <v>9.9739324328225573E-4</v>
      </c>
      <c r="AF38" s="11">
        <f t="shared" si="23"/>
        <v>4.2492903245123018E-2</v>
      </c>
      <c r="AG38" s="11">
        <f t="shared" si="24"/>
        <v>3.0870367561997635E-2</v>
      </c>
      <c r="AH38" s="11">
        <f t="shared" si="25"/>
        <v>3.7461500867076738E-3</v>
      </c>
      <c r="AI38" s="11">
        <f t="shared" si="26"/>
        <v>2.3653002681545618E-2</v>
      </c>
      <c r="AJ38" s="11">
        <f t="shared" si="27"/>
        <v>3.7942843779297755E-2</v>
      </c>
      <c r="AK38" s="11">
        <f t="shared" si="28"/>
        <v>0</v>
      </c>
      <c r="AL38" s="11">
        <f t="shared" si="29"/>
        <v>3.6282339945246392E-2</v>
      </c>
      <c r="AM38" s="11">
        <f t="shared" si="30"/>
        <v>0</v>
      </c>
      <c r="AN38" s="11">
        <f t="shared" si="31"/>
        <v>2.8112712195067356E-2</v>
      </c>
      <c r="AO38" s="11">
        <f t="shared" si="32"/>
        <v>0</v>
      </c>
      <c r="AP38" s="11">
        <f t="shared" si="33"/>
        <v>5.5441153595368491E-2</v>
      </c>
      <c r="AQ38" s="11">
        <f t="shared" si="7"/>
        <v>3.9418636041231185E-2</v>
      </c>
      <c r="AR38" s="11">
        <f t="shared" si="8"/>
        <v>2.4386263502942873E-2</v>
      </c>
      <c r="AS38" s="11">
        <f t="shared" si="9"/>
        <v>0.33531516657413823</v>
      </c>
      <c r="AT38" s="11">
        <f t="shared" si="10"/>
        <v>0</v>
      </c>
      <c r="AU38" s="11">
        <f t="shared" si="11"/>
        <v>0</v>
      </c>
      <c r="AV38" s="11">
        <f t="shared" si="12"/>
        <v>0</v>
      </c>
      <c r="AW38" s="11">
        <f t="shared" si="13"/>
        <v>0</v>
      </c>
      <c r="AX38" s="11">
        <f t="shared" si="14"/>
        <v>0</v>
      </c>
      <c r="AY38" s="11">
        <f t="shared" si="15"/>
        <v>0</v>
      </c>
      <c r="AZ38" s="11">
        <f t="shared" si="16"/>
        <v>0</v>
      </c>
      <c r="BA38" s="11">
        <f t="shared" si="17"/>
        <v>2.5336064675938151E-2</v>
      </c>
      <c r="BB38" s="11">
        <f t="shared" si="18"/>
        <v>0.31600500287211331</v>
      </c>
      <c r="BC38" s="11">
        <f t="shared" si="19"/>
        <v>0</v>
      </c>
      <c r="BD38" s="11">
        <f t="shared" si="20"/>
        <v>0</v>
      </c>
      <c r="BE38" s="11">
        <f t="shared" si="21"/>
        <v>0</v>
      </c>
      <c r="BF38" s="12">
        <f t="shared" si="5"/>
        <v>58850707.260000005</v>
      </c>
      <c r="BG38" s="13">
        <f t="shared" si="6"/>
        <v>0.71914913736731279</v>
      </c>
    </row>
    <row r="39" spans="1:59" customFormat="1" x14ac:dyDescent="0.35">
      <c r="A39" s="7" t="s">
        <v>38</v>
      </c>
      <c r="B39" s="8">
        <v>613971115.35000002</v>
      </c>
      <c r="C39" s="8">
        <v>13647162</v>
      </c>
      <c r="D39" s="9">
        <v>6168855.8200000003</v>
      </c>
      <c r="E39" s="8">
        <v>37979461.009999998</v>
      </c>
      <c r="F39" s="8">
        <v>101529165.90000001</v>
      </c>
      <c r="G39" s="8">
        <v>3323906.89</v>
      </c>
      <c r="H39" s="8">
        <v>919601.07</v>
      </c>
      <c r="I39" s="8">
        <v>850065.78</v>
      </c>
      <c r="J39" s="8">
        <v>21544462.140000001</v>
      </c>
      <c r="K39" s="8">
        <v>52994398.649999999</v>
      </c>
      <c r="L39" s="8">
        <v>25751211.02</v>
      </c>
      <c r="M39" s="8">
        <v>342.54</v>
      </c>
      <c r="N39" s="8">
        <v>100264737.86</v>
      </c>
      <c r="O39" s="8">
        <v>241773195.31</v>
      </c>
      <c r="P39" s="8">
        <v>51641.919999999998</v>
      </c>
      <c r="Q39" s="9">
        <v>3901644.4</v>
      </c>
      <c r="R39" s="9">
        <v>0</v>
      </c>
      <c r="S39" s="8">
        <v>0</v>
      </c>
      <c r="T39" s="8">
        <v>0</v>
      </c>
      <c r="U39" s="8">
        <v>0</v>
      </c>
      <c r="V39" s="8">
        <v>0</v>
      </c>
      <c r="W39" s="9">
        <v>0</v>
      </c>
      <c r="X39" s="8">
        <v>0</v>
      </c>
      <c r="Y39" s="9">
        <v>912969.31</v>
      </c>
      <c r="Z39" s="9">
        <v>1871750.09</v>
      </c>
      <c r="AA39" s="10">
        <v>0</v>
      </c>
      <c r="AB39" s="9">
        <v>486543.62</v>
      </c>
      <c r="AC39" s="8">
        <v>0</v>
      </c>
      <c r="AD39" s="11">
        <f t="shared" si="4"/>
        <v>1</v>
      </c>
      <c r="AE39" s="11">
        <f t="shared" si="22"/>
        <v>2.222769387484997E-2</v>
      </c>
      <c r="AF39" s="11">
        <f t="shared" si="23"/>
        <v>1.0047469116659317E-2</v>
      </c>
      <c r="AG39" s="11">
        <f t="shared" si="24"/>
        <v>6.185870973482107E-2</v>
      </c>
      <c r="AH39" s="11">
        <f t="shared" si="25"/>
        <v>0.1653647270395161</v>
      </c>
      <c r="AI39" s="11">
        <f t="shared" si="26"/>
        <v>5.4137838196267191E-3</v>
      </c>
      <c r="AJ39" s="11">
        <f t="shared" si="27"/>
        <v>1.4977920736153406E-3</v>
      </c>
      <c r="AK39" s="11">
        <f t="shared" si="28"/>
        <v>1.3845370877348391E-3</v>
      </c>
      <c r="AL39" s="11">
        <f t="shared" si="29"/>
        <v>3.5090351323316532E-2</v>
      </c>
      <c r="AM39" s="11">
        <f t="shared" si="30"/>
        <v>8.6314156032877939E-2</v>
      </c>
      <c r="AN39" s="11">
        <f t="shared" si="31"/>
        <v>4.1942056191552723E-2</v>
      </c>
      <c r="AO39" s="11">
        <f t="shared" si="32"/>
        <v>5.5790898209394078E-7</v>
      </c>
      <c r="AP39" s="11">
        <f t="shared" si="33"/>
        <v>0.16330530110173527</v>
      </c>
      <c r="AQ39" s="11">
        <f t="shared" si="7"/>
        <v>0.39378594410288326</v>
      </c>
      <c r="AR39" s="11">
        <f t="shared" si="8"/>
        <v>8.4111318446244873E-5</v>
      </c>
      <c r="AS39" s="11">
        <f t="shared" si="9"/>
        <v>6.3547686567890591E-3</v>
      </c>
      <c r="AT39" s="11">
        <f t="shared" si="10"/>
        <v>0</v>
      </c>
      <c r="AU39" s="11">
        <f t="shared" si="11"/>
        <v>0</v>
      </c>
      <c r="AV39" s="11">
        <f t="shared" si="12"/>
        <v>0</v>
      </c>
      <c r="AW39" s="11">
        <f t="shared" si="13"/>
        <v>0</v>
      </c>
      <c r="AX39" s="11">
        <f t="shared" si="14"/>
        <v>0</v>
      </c>
      <c r="AY39" s="11">
        <f t="shared" si="15"/>
        <v>0</v>
      </c>
      <c r="AZ39" s="11">
        <f t="shared" si="16"/>
        <v>0</v>
      </c>
      <c r="BA39" s="11">
        <f t="shared" si="17"/>
        <v>1.4869906534276506E-3</v>
      </c>
      <c r="BB39" s="11">
        <f t="shared" si="18"/>
        <v>3.0485963316580315E-3</v>
      </c>
      <c r="BC39" s="11">
        <f t="shared" si="19"/>
        <v>0</v>
      </c>
      <c r="BD39" s="11">
        <f t="shared" si="20"/>
        <v>7.9245359893297454E-4</v>
      </c>
      <c r="BE39" s="11">
        <f t="shared" si="21"/>
        <v>0</v>
      </c>
      <c r="BF39" s="12">
        <f t="shared" si="5"/>
        <v>13341763.24</v>
      </c>
      <c r="BG39" s="13">
        <f t="shared" si="6"/>
        <v>2.173027835746703E-2</v>
      </c>
    </row>
    <row r="40" spans="1:59" customFormat="1" x14ac:dyDescent="0.35">
      <c r="A40" s="7" t="s">
        <v>39</v>
      </c>
      <c r="B40" s="8">
        <v>5241996.22</v>
      </c>
      <c r="C40" s="8">
        <v>34.159999999999997</v>
      </c>
      <c r="D40" s="9">
        <v>0</v>
      </c>
      <c r="E40" s="8">
        <v>0</v>
      </c>
      <c r="F40" s="8">
        <v>0</v>
      </c>
      <c r="G40" s="8">
        <v>0</v>
      </c>
      <c r="H40" s="8">
        <v>352.38</v>
      </c>
      <c r="I40" s="8">
        <v>0</v>
      </c>
      <c r="J40" s="8">
        <v>180.18</v>
      </c>
      <c r="K40" s="8">
        <v>1184907.06</v>
      </c>
      <c r="L40" s="8">
        <v>0</v>
      </c>
      <c r="M40" s="8">
        <v>0</v>
      </c>
      <c r="N40" s="8">
        <v>480.41</v>
      </c>
      <c r="O40" s="8">
        <v>4055779.71</v>
      </c>
      <c r="P40" s="8">
        <v>0</v>
      </c>
      <c r="Q40" s="9">
        <v>56.1</v>
      </c>
      <c r="R40" s="9">
        <v>0</v>
      </c>
      <c r="S40" s="8">
        <v>0</v>
      </c>
      <c r="T40" s="8">
        <v>0</v>
      </c>
      <c r="U40" s="8">
        <v>0</v>
      </c>
      <c r="V40" s="8">
        <v>0</v>
      </c>
      <c r="W40" s="9">
        <v>0</v>
      </c>
      <c r="X40" s="8">
        <v>0</v>
      </c>
      <c r="Y40" s="9">
        <v>152.56</v>
      </c>
      <c r="Z40" s="9">
        <v>53.65</v>
      </c>
      <c r="AA40" s="10">
        <v>0</v>
      </c>
      <c r="AB40" s="9">
        <v>0</v>
      </c>
      <c r="AC40" s="8">
        <v>0</v>
      </c>
      <c r="AD40" s="11">
        <f t="shared" si="4"/>
        <v>1</v>
      </c>
      <c r="AE40" s="11">
        <f t="shared" si="22"/>
        <v>6.5166014179231896E-6</v>
      </c>
      <c r="AF40" s="11">
        <f t="shared" si="23"/>
        <v>0</v>
      </c>
      <c r="AG40" s="11">
        <f t="shared" si="24"/>
        <v>0</v>
      </c>
      <c r="AH40" s="11">
        <f t="shared" si="25"/>
        <v>0</v>
      </c>
      <c r="AI40" s="11">
        <f t="shared" si="26"/>
        <v>0</v>
      </c>
      <c r="AJ40" s="11">
        <f t="shared" si="27"/>
        <v>6.7222482659478155E-5</v>
      </c>
      <c r="AK40" s="11">
        <f t="shared" si="28"/>
        <v>0</v>
      </c>
      <c r="AL40" s="11">
        <f t="shared" si="29"/>
        <v>3.4372401741258792E-5</v>
      </c>
      <c r="AM40" s="11">
        <f t="shared" si="30"/>
        <v>0.22604118932386413</v>
      </c>
      <c r="AN40" s="11">
        <f t="shared" si="31"/>
        <v>0</v>
      </c>
      <c r="AO40" s="11">
        <f t="shared" si="32"/>
        <v>0</v>
      </c>
      <c r="AP40" s="11">
        <f t="shared" si="33"/>
        <v>9.1646384285259955E-5</v>
      </c>
      <c r="AQ40" s="11">
        <f t="shared" si="7"/>
        <v>0.77370901080123256</v>
      </c>
      <c r="AR40" s="11">
        <f t="shared" si="8"/>
        <v>0</v>
      </c>
      <c r="AS40" s="11">
        <f t="shared" si="9"/>
        <v>1.0702029846179478E-5</v>
      </c>
      <c r="AT40" s="11">
        <f t="shared" si="10"/>
        <v>0</v>
      </c>
      <c r="AU40" s="11">
        <f t="shared" si="11"/>
        <v>0</v>
      </c>
      <c r="AV40" s="11">
        <f t="shared" si="12"/>
        <v>0</v>
      </c>
      <c r="AW40" s="11">
        <f t="shared" si="13"/>
        <v>0</v>
      </c>
      <c r="AX40" s="11">
        <f t="shared" si="14"/>
        <v>0</v>
      </c>
      <c r="AY40" s="11">
        <f t="shared" si="15"/>
        <v>0</v>
      </c>
      <c r="AZ40" s="11">
        <f t="shared" si="16"/>
        <v>0</v>
      </c>
      <c r="BA40" s="11">
        <f t="shared" si="17"/>
        <v>2.9103416636954387E-5</v>
      </c>
      <c r="BB40" s="11">
        <f t="shared" si="18"/>
        <v>1.023465064612351E-5</v>
      </c>
      <c r="BC40" s="11">
        <f t="shared" si="19"/>
        <v>0</v>
      </c>
      <c r="BD40" s="11">
        <f t="shared" si="20"/>
        <v>0</v>
      </c>
      <c r="BE40" s="11">
        <f t="shared" si="21"/>
        <v>0</v>
      </c>
      <c r="BF40" s="12">
        <f t="shared" si="5"/>
        <v>262.31</v>
      </c>
      <c r="BG40" s="13">
        <f t="shared" si="6"/>
        <v>5.0040097129257377E-5</v>
      </c>
    </row>
    <row r="41" spans="1:59" customFormat="1" x14ac:dyDescent="0.35">
      <c r="A41" s="7" t="s">
        <v>40</v>
      </c>
      <c r="B41" s="8">
        <v>11947910.130000001</v>
      </c>
      <c r="C41" s="8">
        <v>6009.46</v>
      </c>
      <c r="D41" s="9">
        <v>2028245.31</v>
      </c>
      <c r="E41" s="8">
        <v>0</v>
      </c>
      <c r="F41" s="8">
        <v>0</v>
      </c>
      <c r="G41" s="8">
        <v>1056272.8400000001</v>
      </c>
      <c r="H41" s="8">
        <v>1036</v>
      </c>
      <c r="I41" s="8">
        <v>0</v>
      </c>
      <c r="J41" s="8">
        <v>18057.259999999998</v>
      </c>
      <c r="K41" s="8">
        <v>2366266.36</v>
      </c>
      <c r="L41" s="8">
        <v>1331.21</v>
      </c>
      <c r="M41" s="8">
        <v>0</v>
      </c>
      <c r="N41" s="8">
        <v>45308.480000000003</v>
      </c>
      <c r="O41" s="8">
        <v>6209203.8700000001</v>
      </c>
      <c r="P41" s="8">
        <v>0</v>
      </c>
      <c r="Q41" s="9">
        <v>215052.52</v>
      </c>
      <c r="R41" s="9">
        <v>0</v>
      </c>
      <c r="S41" s="8">
        <v>0</v>
      </c>
      <c r="T41" s="8">
        <v>0</v>
      </c>
      <c r="U41" s="8">
        <v>0</v>
      </c>
      <c r="V41" s="8">
        <v>0</v>
      </c>
      <c r="W41" s="9">
        <v>0</v>
      </c>
      <c r="X41" s="8">
        <v>0</v>
      </c>
      <c r="Y41" s="9">
        <v>274.52</v>
      </c>
      <c r="Z41" s="9">
        <v>852.3</v>
      </c>
      <c r="AA41" s="10">
        <v>0</v>
      </c>
      <c r="AB41" s="9">
        <v>0</v>
      </c>
      <c r="AC41" s="8">
        <v>0</v>
      </c>
      <c r="AD41" s="11">
        <f t="shared" si="4"/>
        <v>1</v>
      </c>
      <c r="AE41" s="11">
        <f t="shared" si="22"/>
        <v>5.0297164396230682E-4</v>
      </c>
      <c r="AF41" s="11">
        <f t="shared" si="23"/>
        <v>0.16975732893297213</v>
      </c>
      <c r="AG41" s="11">
        <f t="shared" si="24"/>
        <v>0</v>
      </c>
      <c r="AH41" s="11">
        <f t="shared" si="25"/>
        <v>0</v>
      </c>
      <c r="AI41" s="11">
        <f t="shared" si="26"/>
        <v>8.8406493563071356E-2</v>
      </c>
      <c r="AJ41" s="11">
        <f t="shared" si="27"/>
        <v>8.6709724857965588E-5</v>
      </c>
      <c r="AK41" s="11">
        <f t="shared" si="28"/>
        <v>0</v>
      </c>
      <c r="AL41" s="11">
        <f t="shared" si="29"/>
        <v>1.5113320910123047E-3</v>
      </c>
      <c r="AM41" s="11">
        <f t="shared" si="30"/>
        <v>0.19804855696550169</v>
      </c>
      <c r="AN41" s="11">
        <f t="shared" si="31"/>
        <v>1.1141781161020501E-4</v>
      </c>
      <c r="AO41" s="11">
        <f t="shared" si="32"/>
        <v>0</v>
      </c>
      <c r="AP41" s="11">
        <f t="shared" si="33"/>
        <v>3.7921677939504218E-3</v>
      </c>
      <c r="AQ41" s="11">
        <f t="shared" si="7"/>
        <v>0.51968953586362465</v>
      </c>
      <c r="AR41" s="11">
        <f t="shared" si="8"/>
        <v>0</v>
      </c>
      <c r="AS41" s="11">
        <f t="shared" si="9"/>
        <v>1.7999174555224075E-2</v>
      </c>
      <c r="AT41" s="11">
        <f t="shared" si="10"/>
        <v>0</v>
      </c>
      <c r="AU41" s="11">
        <f t="shared" si="11"/>
        <v>0</v>
      </c>
      <c r="AV41" s="11">
        <f t="shared" si="12"/>
        <v>0</v>
      </c>
      <c r="AW41" s="11">
        <f t="shared" si="13"/>
        <v>0</v>
      </c>
      <c r="AX41" s="11">
        <f t="shared" si="14"/>
        <v>0</v>
      </c>
      <c r="AY41" s="11">
        <f t="shared" si="15"/>
        <v>0</v>
      </c>
      <c r="AZ41" s="11">
        <f t="shared" si="16"/>
        <v>0</v>
      </c>
      <c r="BA41" s="11">
        <f t="shared" si="17"/>
        <v>2.2976403154448564E-5</v>
      </c>
      <c r="BB41" s="11">
        <f t="shared" si="18"/>
        <v>7.1334651058343703E-5</v>
      </c>
      <c r="BC41" s="11">
        <f t="shared" si="19"/>
        <v>0</v>
      </c>
      <c r="BD41" s="11">
        <f t="shared" si="20"/>
        <v>0</v>
      </c>
      <c r="BE41" s="11">
        <f t="shared" si="21"/>
        <v>0</v>
      </c>
      <c r="BF41" s="12">
        <f t="shared" si="5"/>
        <v>2244424.65</v>
      </c>
      <c r="BG41" s="13">
        <f t="shared" si="6"/>
        <v>0.18785081454240898</v>
      </c>
    </row>
    <row r="42" spans="1:59" customFormat="1" x14ac:dyDescent="0.35">
      <c r="A42" s="7" t="s">
        <v>41</v>
      </c>
      <c r="B42" s="8">
        <v>918731.03</v>
      </c>
      <c r="C42" s="8">
        <v>127.74</v>
      </c>
      <c r="D42" s="9">
        <v>19428.73</v>
      </c>
      <c r="E42" s="8">
        <v>0</v>
      </c>
      <c r="F42" s="8">
        <v>5720.35</v>
      </c>
      <c r="G42" s="8">
        <v>0</v>
      </c>
      <c r="H42" s="8">
        <v>4515.1000000000004</v>
      </c>
      <c r="I42" s="8">
        <v>33886.79</v>
      </c>
      <c r="J42" s="8">
        <v>143636.01999999999</v>
      </c>
      <c r="K42" s="8">
        <v>49686.62</v>
      </c>
      <c r="L42" s="8">
        <v>0</v>
      </c>
      <c r="M42" s="8">
        <v>0</v>
      </c>
      <c r="N42" s="8">
        <v>295608.33</v>
      </c>
      <c r="O42" s="8">
        <v>340645.93</v>
      </c>
      <c r="P42" s="8">
        <v>0</v>
      </c>
      <c r="Q42" s="9">
        <v>25095.13</v>
      </c>
      <c r="R42" s="9">
        <v>0</v>
      </c>
      <c r="S42" s="8">
        <v>0</v>
      </c>
      <c r="T42" s="8">
        <v>0</v>
      </c>
      <c r="U42" s="8">
        <v>0</v>
      </c>
      <c r="V42" s="8">
        <v>0</v>
      </c>
      <c r="W42" s="9">
        <v>0</v>
      </c>
      <c r="X42" s="8">
        <v>0</v>
      </c>
      <c r="Y42" s="9">
        <v>380.29</v>
      </c>
      <c r="Z42" s="9">
        <v>0</v>
      </c>
      <c r="AA42" s="10">
        <v>0</v>
      </c>
      <c r="AB42" s="9">
        <v>0</v>
      </c>
      <c r="AC42" s="8">
        <v>0</v>
      </c>
      <c r="AD42" s="11">
        <f t="shared" si="4"/>
        <v>1</v>
      </c>
      <c r="AE42" s="11">
        <f t="shared" si="22"/>
        <v>1.3903960553068506E-4</v>
      </c>
      <c r="AF42" s="11">
        <f t="shared" si="23"/>
        <v>2.1147353649304736E-2</v>
      </c>
      <c r="AG42" s="11">
        <f t="shared" si="24"/>
        <v>0</v>
      </c>
      <c r="AH42" s="11">
        <f t="shared" si="25"/>
        <v>6.2263598520232851E-3</v>
      </c>
      <c r="AI42" s="11">
        <f t="shared" si="26"/>
        <v>0</v>
      </c>
      <c r="AJ42" s="11">
        <f t="shared" si="27"/>
        <v>4.9144960304649777E-3</v>
      </c>
      <c r="AK42" s="11">
        <f t="shared" si="28"/>
        <v>3.6884342526234258E-2</v>
      </c>
      <c r="AL42" s="11">
        <f t="shared" si="29"/>
        <v>0.15634175325503047</v>
      </c>
      <c r="AM42" s="11">
        <f t="shared" si="30"/>
        <v>5.4081791490160076E-2</v>
      </c>
      <c r="AN42" s="11">
        <f t="shared" si="31"/>
        <v>0</v>
      </c>
      <c r="AO42" s="11">
        <f t="shared" si="32"/>
        <v>0</v>
      </c>
      <c r="AP42" s="11">
        <f t="shared" si="33"/>
        <v>0.32175720678553765</v>
      </c>
      <c r="AQ42" s="11">
        <f t="shared" si="7"/>
        <v>0.37077873597020011</v>
      </c>
      <c r="AR42" s="11">
        <f t="shared" si="8"/>
        <v>0</v>
      </c>
      <c r="AS42" s="11">
        <f t="shared" si="9"/>
        <v>2.7314991200416951E-2</v>
      </c>
      <c r="AT42" s="11">
        <f t="shared" si="10"/>
        <v>0</v>
      </c>
      <c r="AU42" s="11">
        <f t="shared" si="11"/>
        <v>0</v>
      </c>
      <c r="AV42" s="11">
        <f t="shared" si="12"/>
        <v>0</v>
      </c>
      <c r="AW42" s="11">
        <f t="shared" si="13"/>
        <v>0</v>
      </c>
      <c r="AX42" s="11">
        <f t="shared" si="14"/>
        <v>0</v>
      </c>
      <c r="AY42" s="11">
        <f t="shared" si="15"/>
        <v>0</v>
      </c>
      <c r="AZ42" s="11">
        <f t="shared" si="16"/>
        <v>0</v>
      </c>
      <c r="BA42" s="11">
        <f t="shared" si="17"/>
        <v>4.1392963509679216E-4</v>
      </c>
      <c r="BB42" s="11">
        <f t="shared" si="18"/>
        <v>0</v>
      </c>
      <c r="BC42" s="11">
        <f t="shared" si="19"/>
        <v>0</v>
      </c>
      <c r="BD42" s="11">
        <f t="shared" si="20"/>
        <v>0</v>
      </c>
      <c r="BE42" s="11">
        <f t="shared" si="21"/>
        <v>0</v>
      </c>
      <c r="BF42" s="12">
        <f t="shared" si="5"/>
        <v>44904.15</v>
      </c>
      <c r="BG42" s="13">
        <f t="shared" si="6"/>
        <v>4.8876274484818481E-2</v>
      </c>
    </row>
    <row r="43" spans="1:59" customFormat="1" x14ac:dyDescent="0.35">
      <c r="A43" s="7" t="s">
        <v>42</v>
      </c>
      <c r="B43" s="8">
        <v>12435819.67</v>
      </c>
      <c r="C43" s="8">
        <v>0</v>
      </c>
      <c r="D43" s="9">
        <v>79430.820000000007</v>
      </c>
      <c r="E43" s="8">
        <v>0</v>
      </c>
      <c r="F43" s="8">
        <v>2195.27</v>
      </c>
      <c r="G43" s="8">
        <v>0</v>
      </c>
      <c r="H43" s="8">
        <v>4746.9399999999996</v>
      </c>
      <c r="I43" s="8">
        <v>0</v>
      </c>
      <c r="J43" s="8">
        <v>399.27</v>
      </c>
      <c r="K43" s="8">
        <v>7554457.9800000004</v>
      </c>
      <c r="L43" s="8">
        <v>149.47</v>
      </c>
      <c r="M43" s="8">
        <v>0</v>
      </c>
      <c r="N43" s="8">
        <v>62156.77</v>
      </c>
      <c r="O43" s="8">
        <v>4277412.13</v>
      </c>
      <c r="P43" s="8">
        <v>0</v>
      </c>
      <c r="Q43" s="9">
        <v>454701.21</v>
      </c>
      <c r="R43" s="9">
        <v>0</v>
      </c>
      <c r="S43" s="8">
        <v>0</v>
      </c>
      <c r="T43" s="8">
        <v>0</v>
      </c>
      <c r="U43" s="8">
        <v>0</v>
      </c>
      <c r="V43" s="8">
        <v>0</v>
      </c>
      <c r="W43" s="9">
        <v>0</v>
      </c>
      <c r="X43" s="8">
        <v>0</v>
      </c>
      <c r="Y43" s="9">
        <v>169.8</v>
      </c>
      <c r="Z43" s="9">
        <v>0</v>
      </c>
      <c r="AA43" s="10">
        <v>0</v>
      </c>
      <c r="AB43" s="9">
        <v>0</v>
      </c>
      <c r="AC43" s="8">
        <v>0</v>
      </c>
      <c r="AD43" s="11">
        <f t="shared" si="4"/>
        <v>1</v>
      </c>
      <c r="AE43" s="11">
        <f t="shared" si="22"/>
        <v>0</v>
      </c>
      <c r="AF43" s="11">
        <f t="shared" si="23"/>
        <v>6.3872605190325995E-3</v>
      </c>
      <c r="AG43" s="11">
        <f t="shared" si="24"/>
        <v>0</v>
      </c>
      <c r="AH43" s="11">
        <f t="shared" si="25"/>
        <v>1.7652796986883295E-4</v>
      </c>
      <c r="AI43" s="11">
        <f t="shared" si="26"/>
        <v>0</v>
      </c>
      <c r="AJ43" s="11">
        <f t="shared" si="27"/>
        <v>3.8171508802523508E-4</v>
      </c>
      <c r="AK43" s="11">
        <f t="shared" si="28"/>
        <v>0</v>
      </c>
      <c r="AL43" s="11">
        <f t="shared" si="29"/>
        <v>3.2106448195223787E-5</v>
      </c>
      <c r="AM43" s="11">
        <f t="shared" si="30"/>
        <v>0.60747567755620246</v>
      </c>
      <c r="AN43" s="11">
        <f t="shared" si="31"/>
        <v>1.2019312274250757E-5</v>
      </c>
      <c r="AO43" s="11">
        <f t="shared" si="32"/>
        <v>0</v>
      </c>
      <c r="AP43" s="11">
        <f t="shared" si="33"/>
        <v>4.9982045132051997E-3</v>
      </c>
      <c r="AQ43" s="11">
        <f t="shared" si="7"/>
        <v>0.3439590025833818</v>
      </c>
      <c r="AR43" s="11">
        <f t="shared" si="8"/>
        <v>0</v>
      </c>
      <c r="AS43" s="11">
        <f t="shared" si="9"/>
        <v>3.6563831099683357E-2</v>
      </c>
      <c r="AT43" s="11">
        <f t="shared" si="10"/>
        <v>0</v>
      </c>
      <c r="AU43" s="11">
        <f t="shared" si="11"/>
        <v>0</v>
      </c>
      <c r="AV43" s="11">
        <f t="shared" si="12"/>
        <v>0</v>
      </c>
      <c r="AW43" s="11">
        <f t="shared" si="13"/>
        <v>0</v>
      </c>
      <c r="AX43" s="11">
        <f t="shared" si="14"/>
        <v>0</v>
      </c>
      <c r="AY43" s="11">
        <f t="shared" si="15"/>
        <v>0</v>
      </c>
      <c r="AZ43" s="11">
        <f t="shared" si="16"/>
        <v>0</v>
      </c>
      <c r="BA43" s="11">
        <f t="shared" si="17"/>
        <v>1.3654106002326745E-5</v>
      </c>
      <c r="BB43" s="11">
        <f t="shared" si="18"/>
        <v>0</v>
      </c>
      <c r="BC43" s="11">
        <f t="shared" si="19"/>
        <v>0</v>
      </c>
      <c r="BD43" s="11">
        <f t="shared" si="20"/>
        <v>0</v>
      </c>
      <c r="BE43" s="11">
        <f t="shared" si="21"/>
        <v>0</v>
      </c>
      <c r="BF43" s="12">
        <f t="shared" si="5"/>
        <v>534301.83000000007</v>
      </c>
      <c r="BG43" s="13">
        <f t="shared" si="6"/>
        <v>4.2964745724718284E-2</v>
      </c>
    </row>
    <row r="44" spans="1:59" customFormat="1" x14ac:dyDescent="0.35">
      <c r="A44" s="7" t="s">
        <v>43</v>
      </c>
      <c r="B44" s="8">
        <v>148049069.75</v>
      </c>
      <c r="C44" s="8">
        <v>11218.93</v>
      </c>
      <c r="D44" s="9">
        <v>926806.27</v>
      </c>
      <c r="E44" s="8">
        <v>3124831.21</v>
      </c>
      <c r="F44" s="8">
        <v>0</v>
      </c>
      <c r="G44" s="8">
        <v>1358246.61</v>
      </c>
      <c r="H44" s="8">
        <v>30820.05</v>
      </c>
      <c r="I44" s="8">
        <v>0</v>
      </c>
      <c r="J44" s="8">
        <v>4414.47</v>
      </c>
      <c r="K44" s="8">
        <v>23870063.280000001</v>
      </c>
      <c r="L44" s="8">
        <v>1561048.6</v>
      </c>
      <c r="M44" s="8">
        <v>342.54</v>
      </c>
      <c r="N44" s="8">
        <v>6895.06</v>
      </c>
      <c r="O44" s="8">
        <v>116911980.93000001</v>
      </c>
      <c r="P44" s="8">
        <v>0</v>
      </c>
      <c r="Q44" s="9">
        <v>140888.09</v>
      </c>
      <c r="R44" s="9">
        <v>0</v>
      </c>
      <c r="S44" s="8">
        <v>0</v>
      </c>
      <c r="T44" s="8">
        <v>0</v>
      </c>
      <c r="U44" s="8">
        <v>0</v>
      </c>
      <c r="V44" s="8">
        <v>0</v>
      </c>
      <c r="W44" s="9">
        <v>0</v>
      </c>
      <c r="X44" s="8">
        <v>0</v>
      </c>
      <c r="Y44" s="9">
        <v>7790.06</v>
      </c>
      <c r="Z44" s="9">
        <v>93723.65</v>
      </c>
      <c r="AA44" s="10">
        <v>0</v>
      </c>
      <c r="AB44" s="9">
        <v>0</v>
      </c>
      <c r="AC44" s="8">
        <v>0</v>
      </c>
      <c r="AD44" s="11">
        <f t="shared" si="4"/>
        <v>1</v>
      </c>
      <c r="AE44" s="11">
        <f t="shared" si="22"/>
        <v>7.5778456554604593E-5</v>
      </c>
      <c r="AF44" s="11">
        <f t="shared" si="23"/>
        <v>6.2601289664638371E-3</v>
      </c>
      <c r="AG44" s="11">
        <f t="shared" si="24"/>
        <v>2.110672640683715E-2</v>
      </c>
      <c r="AH44" s="11">
        <f t="shared" si="25"/>
        <v>0</v>
      </c>
      <c r="AI44" s="11">
        <f t="shared" si="26"/>
        <v>9.1743001985326571E-3</v>
      </c>
      <c r="AJ44" s="11">
        <f t="shared" si="27"/>
        <v>2.0817456031330451E-4</v>
      </c>
      <c r="AK44" s="11">
        <f t="shared" si="28"/>
        <v>0</v>
      </c>
      <c r="AL44" s="11">
        <f t="shared" si="29"/>
        <v>2.9817613899596962E-5</v>
      </c>
      <c r="AM44" s="11">
        <f t="shared" si="30"/>
        <v>0.16123075491327091</v>
      </c>
      <c r="AN44" s="11">
        <f t="shared" si="31"/>
        <v>1.0544129744523437E-2</v>
      </c>
      <c r="AO44" s="11">
        <f t="shared" si="32"/>
        <v>2.3136923492894829E-6</v>
      </c>
      <c r="AP44" s="11">
        <f t="shared" si="33"/>
        <v>4.6572801920628081E-5</v>
      </c>
      <c r="AQ44" s="11">
        <f t="shared" si="7"/>
        <v>0.78968399549839119</v>
      </c>
      <c r="AR44" s="11">
        <f t="shared" si="8"/>
        <v>0</v>
      </c>
      <c r="AS44" s="11">
        <f t="shared" si="9"/>
        <v>9.5163103853274967E-4</v>
      </c>
      <c r="AT44" s="11">
        <f t="shared" si="10"/>
        <v>0</v>
      </c>
      <c r="AU44" s="11">
        <f t="shared" si="11"/>
        <v>0</v>
      </c>
      <c r="AV44" s="11">
        <f t="shared" si="12"/>
        <v>0</v>
      </c>
      <c r="AW44" s="11">
        <f t="shared" si="13"/>
        <v>0</v>
      </c>
      <c r="AX44" s="11">
        <f t="shared" si="14"/>
        <v>0</v>
      </c>
      <c r="AY44" s="11">
        <f t="shared" si="15"/>
        <v>0</v>
      </c>
      <c r="AZ44" s="11">
        <f t="shared" si="16"/>
        <v>0</v>
      </c>
      <c r="BA44" s="11">
        <f t="shared" si="17"/>
        <v>5.2618094886746162E-5</v>
      </c>
      <c r="BB44" s="11">
        <f t="shared" si="18"/>
        <v>6.3305801352392486E-4</v>
      </c>
      <c r="BC44" s="11">
        <f t="shared" si="19"/>
        <v>0</v>
      </c>
      <c r="BD44" s="11">
        <f t="shared" si="20"/>
        <v>0</v>
      </c>
      <c r="BE44" s="11">
        <f t="shared" si="21"/>
        <v>0</v>
      </c>
      <c r="BF44" s="12">
        <f t="shared" si="5"/>
        <v>1169208.07</v>
      </c>
      <c r="BG44" s="13">
        <f t="shared" si="6"/>
        <v>7.8974361134072583E-3</v>
      </c>
    </row>
    <row r="45" spans="1:59" customFormat="1" x14ac:dyDescent="0.35">
      <c r="A45" s="7" t="s">
        <v>44</v>
      </c>
      <c r="B45" s="8">
        <v>368630.23</v>
      </c>
      <c r="C45" s="8">
        <v>0</v>
      </c>
      <c r="D45" s="9">
        <v>86531.31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15399.46</v>
      </c>
      <c r="K45" s="8">
        <v>221566.6</v>
      </c>
      <c r="L45" s="8">
        <v>0</v>
      </c>
      <c r="M45" s="8">
        <v>0</v>
      </c>
      <c r="N45" s="8">
        <v>44667.91</v>
      </c>
      <c r="O45" s="8">
        <v>0</v>
      </c>
      <c r="P45" s="8">
        <v>0</v>
      </c>
      <c r="Q45" s="9">
        <v>0</v>
      </c>
      <c r="R45" s="9">
        <v>0</v>
      </c>
      <c r="S45" s="8">
        <v>0</v>
      </c>
      <c r="T45" s="8">
        <v>0</v>
      </c>
      <c r="U45" s="8">
        <v>0</v>
      </c>
      <c r="V45" s="8">
        <v>0</v>
      </c>
      <c r="W45" s="9">
        <v>0</v>
      </c>
      <c r="X45" s="8">
        <v>0</v>
      </c>
      <c r="Y45" s="9">
        <v>464.95</v>
      </c>
      <c r="Z45" s="9">
        <v>0</v>
      </c>
      <c r="AA45" s="10">
        <v>0</v>
      </c>
      <c r="AB45" s="9">
        <v>0</v>
      </c>
      <c r="AC45" s="8">
        <v>0</v>
      </c>
      <c r="AD45" s="11">
        <f t="shared" si="4"/>
        <v>1</v>
      </c>
      <c r="AE45" s="11">
        <f t="shared" si="22"/>
        <v>0</v>
      </c>
      <c r="AF45" s="11">
        <f t="shared" si="23"/>
        <v>0.23473742237580461</v>
      </c>
      <c r="AG45" s="11">
        <f t="shared" si="24"/>
        <v>0</v>
      </c>
      <c r="AH45" s="11">
        <f t="shared" si="25"/>
        <v>0</v>
      </c>
      <c r="AI45" s="11">
        <f t="shared" si="26"/>
        <v>0</v>
      </c>
      <c r="AJ45" s="11">
        <f t="shared" si="27"/>
        <v>0</v>
      </c>
      <c r="AK45" s="11">
        <f t="shared" si="28"/>
        <v>0</v>
      </c>
      <c r="AL45" s="11">
        <f t="shared" si="29"/>
        <v>4.177481591783723E-2</v>
      </c>
      <c r="AM45" s="11">
        <f t="shared" si="30"/>
        <v>0.60105379854495389</v>
      </c>
      <c r="AN45" s="11">
        <f t="shared" si="31"/>
        <v>0</v>
      </c>
      <c r="AO45" s="11">
        <f t="shared" si="32"/>
        <v>0</v>
      </c>
      <c r="AP45" s="11">
        <f t="shared" si="33"/>
        <v>0.12117267213814778</v>
      </c>
      <c r="AQ45" s="11">
        <f t="shared" si="7"/>
        <v>0</v>
      </c>
      <c r="AR45" s="11">
        <f t="shared" si="8"/>
        <v>0</v>
      </c>
      <c r="AS45" s="11">
        <f t="shared" si="9"/>
        <v>0</v>
      </c>
      <c r="AT45" s="11">
        <f t="shared" si="10"/>
        <v>0</v>
      </c>
      <c r="AU45" s="11">
        <f t="shared" si="11"/>
        <v>0</v>
      </c>
      <c r="AV45" s="11">
        <f t="shared" si="12"/>
        <v>0</v>
      </c>
      <c r="AW45" s="11">
        <f t="shared" si="13"/>
        <v>0</v>
      </c>
      <c r="AX45" s="11">
        <f t="shared" si="14"/>
        <v>0</v>
      </c>
      <c r="AY45" s="11">
        <f t="shared" si="15"/>
        <v>0</v>
      </c>
      <c r="AZ45" s="11">
        <f t="shared" si="16"/>
        <v>0</v>
      </c>
      <c r="BA45" s="11">
        <f t="shared" si="17"/>
        <v>1.2612910232565572E-3</v>
      </c>
      <c r="BB45" s="11">
        <f t="shared" si="18"/>
        <v>0</v>
      </c>
      <c r="BC45" s="11">
        <f t="shared" si="19"/>
        <v>0</v>
      </c>
      <c r="BD45" s="11">
        <f t="shared" si="20"/>
        <v>0</v>
      </c>
      <c r="BE45" s="11">
        <f t="shared" si="21"/>
        <v>0</v>
      </c>
      <c r="BF45" s="12">
        <f t="shared" si="5"/>
        <v>86996.26</v>
      </c>
      <c r="BG45" s="13">
        <f t="shared" si="6"/>
        <v>0.23599871339906117</v>
      </c>
    </row>
    <row r="46" spans="1:59" customFormat="1" x14ac:dyDescent="0.35">
      <c r="A46" s="7" t="s">
        <v>45</v>
      </c>
      <c r="B46" s="8">
        <v>49586049.560000002</v>
      </c>
      <c r="C46" s="8">
        <v>50592.44</v>
      </c>
      <c r="D46" s="9">
        <v>0</v>
      </c>
      <c r="E46" s="8">
        <v>17541818.640000001</v>
      </c>
      <c r="F46" s="8">
        <v>0</v>
      </c>
      <c r="G46" s="8">
        <v>0</v>
      </c>
      <c r="H46" s="8">
        <v>87503.34</v>
      </c>
      <c r="I46" s="8">
        <v>498566.95</v>
      </c>
      <c r="J46" s="8">
        <v>88.8</v>
      </c>
      <c r="K46" s="8">
        <v>8.2799999999999994</v>
      </c>
      <c r="L46" s="8">
        <v>370931.92</v>
      </c>
      <c r="M46" s="8">
        <v>0</v>
      </c>
      <c r="N46" s="8">
        <v>0</v>
      </c>
      <c r="O46" s="8">
        <v>30660757.93</v>
      </c>
      <c r="P46" s="8">
        <v>18826.34</v>
      </c>
      <c r="Q46" s="9">
        <v>276697.59000000003</v>
      </c>
      <c r="R46" s="9">
        <v>0</v>
      </c>
      <c r="S46" s="8">
        <v>0</v>
      </c>
      <c r="T46" s="8">
        <v>0</v>
      </c>
      <c r="U46" s="8">
        <v>0</v>
      </c>
      <c r="V46" s="8">
        <v>0</v>
      </c>
      <c r="W46" s="9">
        <v>0</v>
      </c>
      <c r="X46" s="8">
        <v>0</v>
      </c>
      <c r="Y46" s="9">
        <v>68227.009999999995</v>
      </c>
      <c r="Z46" s="9">
        <v>12030.33</v>
      </c>
      <c r="AA46" s="10">
        <v>0</v>
      </c>
      <c r="AB46" s="9">
        <v>0</v>
      </c>
      <c r="AC46" s="8">
        <v>0</v>
      </c>
      <c r="AD46" s="11">
        <f t="shared" si="4"/>
        <v>1</v>
      </c>
      <c r="AE46" s="11">
        <f t="shared" si="22"/>
        <v>1.0202958382232537E-3</v>
      </c>
      <c r="AF46" s="11">
        <f t="shared" si="23"/>
        <v>0</v>
      </c>
      <c r="AG46" s="11">
        <f t="shared" si="24"/>
        <v>0.35376519798727035</v>
      </c>
      <c r="AH46" s="11">
        <f t="shared" si="25"/>
        <v>0</v>
      </c>
      <c r="AI46" s="11">
        <f t="shared" si="26"/>
        <v>0</v>
      </c>
      <c r="AJ46" s="11">
        <f t="shared" si="27"/>
        <v>1.764676572875994E-3</v>
      </c>
      <c r="AK46" s="11">
        <f t="shared" si="28"/>
        <v>1.0054580964283617E-2</v>
      </c>
      <c r="AL46" s="11">
        <f t="shared" si="29"/>
        <v>1.7908262664189536E-6</v>
      </c>
      <c r="AM46" s="11">
        <f t="shared" si="30"/>
        <v>1.6698244916609161E-7</v>
      </c>
      <c r="AN46" s="11">
        <f t="shared" si="31"/>
        <v>7.4805701057343915E-3</v>
      </c>
      <c r="AO46" s="11">
        <f t="shared" si="32"/>
        <v>0</v>
      </c>
      <c r="AP46" s="11">
        <f t="shared" si="33"/>
        <v>0</v>
      </c>
      <c r="AQ46" s="11">
        <f t="shared" si="7"/>
        <v>0.61833435415942817</v>
      </c>
      <c r="AR46" s="11">
        <f t="shared" si="8"/>
        <v>3.7967009203303834E-4</v>
      </c>
      <c r="AS46" s="11">
        <f t="shared" si="9"/>
        <v>5.5801499102119644E-3</v>
      </c>
      <c r="AT46" s="11">
        <f t="shared" si="10"/>
        <v>0</v>
      </c>
      <c r="AU46" s="11">
        <f t="shared" si="11"/>
        <v>0</v>
      </c>
      <c r="AV46" s="11">
        <f t="shared" si="12"/>
        <v>0</v>
      </c>
      <c r="AW46" s="11">
        <f t="shared" si="13"/>
        <v>0</v>
      </c>
      <c r="AX46" s="11">
        <f t="shared" si="14"/>
        <v>0</v>
      </c>
      <c r="AY46" s="11">
        <f t="shared" si="15"/>
        <v>0</v>
      </c>
      <c r="AZ46" s="11">
        <f t="shared" si="16"/>
        <v>0</v>
      </c>
      <c r="BA46" s="11">
        <f t="shared" si="17"/>
        <v>1.3759315494057275E-3</v>
      </c>
      <c r="BB46" s="11">
        <f t="shared" si="18"/>
        <v>2.4261521348747667E-4</v>
      </c>
      <c r="BC46" s="11">
        <f t="shared" si="19"/>
        <v>0</v>
      </c>
      <c r="BD46" s="11">
        <f t="shared" si="20"/>
        <v>0</v>
      </c>
      <c r="BE46" s="11">
        <f t="shared" si="21"/>
        <v>0</v>
      </c>
      <c r="BF46" s="12">
        <f t="shared" si="5"/>
        <v>356954.93000000005</v>
      </c>
      <c r="BG46" s="13">
        <f t="shared" si="6"/>
        <v>7.1986966731051689E-3</v>
      </c>
    </row>
    <row r="47" spans="1:59" customFormat="1" x14ac:dyDescent="0.35">
      <c r="A47" s="7" t="s">
        <v>46</v>
      </c>
      <c r="B47" s="8">
        <v>349721.86</v>
      </c>
      <c r="C47" s="8">
        <v>26217.8</v>
      </c>
      <c r="D47" s="9">
        <v>0</v>
      </c>
      <c r="E47" s="8">
        <v>163305.42000000001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18.77</v>
      </c>
      <c r="L47" s="8">
        <v>61724.71</v>
      </c>
      <c r="M47" s="8">
        <v>0</v>
      </c>
      <c r="N47" s="8">
        <v>12596.47</v>
      </c>
      <c r="O47" s="8">
        <v>75410.710000000006</v>
      </c>
      <c r="P47" s="8">
        <v>512.02</v>
      </c>
      <c r="Q47" s="9">
        <v>6939.68</v>
      </c>
      <c r="R47" s="9">
        <v>0</v>
      </c>
      <c r="S47" s="8">
        <v>0</v>
      </c>
      <c r="T47" s="8">
        <v>0</v>
      </c>
      <c r="U47" s="8">
        <v>0</v>
      </c>
      <c r="V47" s="8">
        <v>0</v>
      </c>
      <c r="W47" s="9">
        <v>0</v>
      </c>
      <c r="X47" s="8">
        <v>0</v>
      </c>
      <c r="Y47" s="9">
        <v>2996.28</v>
      </c>
      <c r="Z47" s="9">
        <v>0</v>
      </c>
      <c r="AA47" s="10">
        <v>0</v>
      </c>
      <c r="AB47" s="9">
        <v>0</v>
      </c>
      <c r="AC47" s="8">
        <v>0</v>
      </c>
      <c r="AD47" s="11">
        <f t="shared" si="4"/>
        <v>1</v>
      </c>
      <c r="AE47" s="11">
        <f t="shared" si="22"/>
        <v>7.4967575661412753E-2</v>
      </c>
      <c r="AF47" s="11">
        <f t="shared" si="23"/>
        <v>0</v>
      </c>
      <c r="AG47" s="11">
        <f t="shared" si="24"/>
        <v>0.46695799913679981</v>
      </c>
      <c r="AH47" s="11">
        <f t="shared" si="25"/>
        <v>0</v>
      </c>
      <c r="AI47" s="11">
        <f t="shared" si="26"/>
        <v>0</v>
      </c>
      <c r="AJ47" s="11">
        <f t="shared" si="27"/>
        <v>0</v>
      </c>
      <c r="AK47" s="11">
        <f t="shared" si="28"/>
        <v>0</v>
      </c>
      <c r="AL47" s="11">
        <f t="shared" si="29"/>
        <v>0</v>
      </c>
      <c r="AM47" s="11">
        <f t="shared" si="30"/>
        <v>5.3671223182903123E-5</v>
      </c>
      <c r="AN47" s="11">
        <f t="shared" si="31"/>
        <v>0.17649657359136772</v>
      </c>
      <c r="AO47" s="11">
        <f t="shared" si="32"/>
        <v>0</v>
      </c>
      <c r="AP47" s="11">
        <f t="shared" si="33"/>
        <v>3.6018537703076378E-2</v>
      </c>
      <c r="AQ47" s="11">
        <f t="shared" si="7"/>
        <v>0.2156305299302709</v>
      </c>
      <c r="AR47" s="11">
        <f t="shared" si="8"/>
        <v>1.4640777674006424E-3</v>
      </c>
      <c r="AS47" s="11">
        <f t="shared" si="9"/>
        <v>1.9843426430363836E-2</v>
      </c>
      <c r="AT47" s="11">
        <f t="shared" si="10"/>
        <v>0</v>
      </c>
      <c r="AU47" s="11">
        <f t="shared" si="11"/>
        <v>0</v>
      </c>
      <c r="AV47" s="11">
        <f t="shared" si="12"/>
        <v>0</v>
      </c>
      <c r="AW47" s="11">
        <f t="shared" si="13"/>
        <v>0</v>
      </c>
      <c r="AX47" s="11">
        <f t="shared" si="14"/>
        <v>0</v>
      </c>
      <c r="AY47" s="11">
        <f t="shared" si="15"/>
        <v>0</v>
      </c>
      <c r="AZ47" s="11">
        <f t="shared" si="16"/>
        <v>0</v>
      </c>
      <c r="BA47" s="11">
        <f t="shared" si="17"/>
        <v>8.5676085561251451E-3</v>
      </c>
      <c r="BB47" s="11">
        <f t="shared" si="18"/>
        <v>0</v>
      </c>
      <c r="BC47" s="11">
        <f t="shared" si="19"/>
        <v>0</v>
      </c>
      <c r="BD47" s="11">
        <f t="shared" si="20"/>
        <v>0</v>
      </c>
      <c r="BE47" s="11">
        <f t="shared" si="21"/>
        <v>0</v>
      </c>
      <c r="BF47" s="12">
        <f t="shared" si="5"/>
        <v>9935.9600000000009</v>
      </c>
      <c r="BG47" s="13">
        <f t="shared" si="6"/>
        <v>2.8411034986488982E-2</v>
      </c>
    </row>
    <row r="48" spans="1:59" customFormat="1" x14ac:dyDescent="0.35">
      <c r="A48" s="7" t="s">
        <v>47</v>
      </c>
      <c r="B48" s="8">
        <v>11018.48</v>
      </c>
      <c r="C48" s="8">
        <v>1313.68</v>
      </c>
      <c r="D48" s="9">
        <v>8923.84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780.95</v>
      </c>
      <c r="P48" s="8">
        <v>0</v>
      </c>
      <c r="Q48" s="9">
        <v>0</v>
      </c>
      <c r="R48" s="9">
        <v>0</v>
      </c>
      <c r="S48" s="8">
        <v>0</v>
      </c>
      <c r="T48" s="8">
        <v>0</v>
      </c>
      <c r="U48" s="8">
        <v>0</v>
      </c>
      <c r="V48" s="8">
        <v>0</v>
      </c>
      <c r="W48" s="9">
        <v>0</v>
      </c>
      <c r="X48" s="8">
        <v>0</v>
      </c>
      <c r="Y48" s="9">
        <v>0</v>
      </c>
      <c r="Z48" s="9">
        <v>0</v>
      </c>
      <c r="AA48" s="10">
        <v>0</v>
      </c>
      <c r="AB48" s="9">
        <v>0</v>
      </c>
      <c r="AC48" s="8">
        <v>0</v>
      </c>
      <c r="AD48" s="11">
        <f t="shared" si="4"/>
        <v>1</v>
      </c>
      <c r="AE48" s="11">
        <f t="shared" si="22"/>
        <v>0.11922515628289929</v>
      </c>
      <c r="AF48" s="11">
        <f t="shared" si="23"/>
        <v>0.80989755392758356</v>
      </c>
      <c r="AG48" s="11">
        <f t="shared" si="24"/>
        <v>0</v>
      </c>
      <c r="AH48" s="11">
        <f t="shared" si="25"/>
        <v>0</v>
      </c>
      <c r="AI48" s="11">
        <f t="shared" si="26"/>
        <v>0</v>
      </c>
      <c r="AJ48" s="11">
        <f t="shared" si="27"/>
        <v>0</v>
      </c>
      <c r="AK48" s="11">
        <f t="shared" si="28"/>
        <v>0</v>
      </c>
      <c r="AL48" s="11">
        <f t="shared" si="29"/>
        <v>0</v>
      </c>
      <c r="AM48" s="11">
        <f t="shared" si="30"/>
        <v>0</v>
      </c>
      <c r="AN48" s="11">
        <f t="shared" si="31"/>
        <v>0</v>
      </c>
      <c r="AO48" s="11">
        <f t="shared" si="32"/>
        <v>0</v>
      </c>
      <c r="AP48" s="11">
        <f t="shared" si="33"/>
        <v>0</v>
      </c>
      <c r="AQ48" s="11">
        <f t="shared" si="7"/>
        <v>7.0876382223319379E-2</v>
      </c>
      <c r="AR48" s="11">
        <f t="shared" si="8"/>
        <v>0</v>
      </c>
      <c r="AS48" s="11">
        <f t="shared" si="9"/>
        <v>0</v>
      </c>
      <c r="AT48" s="11">
        <f t="shared" si="10"/>
        <v>0</v>
      </c>
      <c r="AU48" s="11">
        <f t="shared" si="11"/>
        <v>0</v>
      </c>
      <c r="AV48" s="11">
        <f t="shared" si="12"/>
        <v>0</v>
      </c>
      <c r="AW48" s="11">
        <f t="shared" si="13"/>
        <v>0</v>
      </c>
      <c r="AX48" s="11">
        <f t="shared" si="14"/>
        <v>0</v>
      </c>
      <c r="AY48" s="11">
        <f t="shared" si="15"/>
        <v>0</v>
      </c>
      <c r="AZ48" s="11">
        <f t="shared" si="16"/>
        <v>0</v>
      </c>
      <c r="BA48" s="11">
        <f t="shared" si="17"/>
        <v>0</v>
      </c>
      <c r="BB48" s="11">
        <f t="shared" si="18"/>
        <v>0</v>
      </c>
      <c r="BC48" s="11">
        <f t="shared" si="19"/>
        <v>0</v>
      </c>
      <c r="BD48" s="11">
        <f t="shared" si="20"/>
        <v>0</v>
      </c>
      <c r="BE48" s="11">
        <f t="shared" si="21"/>
        <v>0</v>
      </c>
      <c r="BF48" s="12">
        <f t="shared" si="5"/>
        <v>8923.84</v>
      </c>
      <c r="BG48" s="13">
        <f t="shared" si="6"/>
        <v>0.80989755392758356</v>
      </c>
    </row>
    <row r="49" spans="1:59" customFormat="1" x14ac:dyDescent="0.35">
      <c r="A49" s="7" t="s">
        <v>48</v>
      </c>
      <c r="B49" s="8">
        <v>540199.6</v>
      </c>
      <c r="C49" s="8">
        <v>42991.42</v>
      </c>
      <c r="D49" s="9">
        <v>0</v>
      </c>
      <c r="E49" s="8">
        <v>14330.95</v>
      </c>
      <c r="F49" s="8">
        <v>0</v>
      </c>
      <c r="G49" s="8">
        <v>36538.89</v>
      </c>
      <c r="H49" s="8">
        <v>0</v>
      </c>
      <c r="I49" s="8">
        <v>0</v>
      </c>
      <c r="J49" s="8">
        <v>0</v>
      </c>
      <c r="K49" s="8">
        <v>339244.57</v>
      </c>
      <c r="L49" s="8">
        <v>261.52999999999997</v>
      </c>
      <c r="M49" s="8">
        <v>0</v>
      </c>
      <c r="N49" s="8">
        <v>0</v>
      </c>
      <c r="O49" s="8">
        <v>98878.43</v>
      </c>
      <c r="P49" s="8">
        <v>0</v>
      </c>
      <c r="Q49" s="9">
        <v>3740.21</v>
      </c>
      <c r="R49" s="9">
        <v>0</v>
      </c>
      <c r="S49" s="8">
        <v>0</v>
      </c>
      <c r="T49" s="8">
        <v>0</v>
      </c>
      <c r="U49" s="8">
        <v>0</v>
      </c>
      <c r="V49" s="8">
        <v>0</v>
      </c>
      <c r="W49" s="9">
        <v>0</v>
      </c>
      <c r="X49" s="8">
        <v>0</v>
      </c>
      <c r="Y49" s="9">
        <v>4213.6099999999997</v>
      </c>
      <c r="Z49" s="9">
        <v>0</v>
      </c>
      <c r="AA49" s="10">
        <v>0</v>
      </c>
      <c r="AB49" s="9">
        <v>0</v>
      </c>
      <c r="AC49" s="8">
        <v>0</v>
      </c>
      <c r="AD49" s="11">
        <f t="shared" si="4"/>
        <v>1</v>
      </c>
      <c r="AE49" s="11">
        <f t="shared" si="22"/>
        <v>7.9584324016530192E-2</v>
      </c>
      <c r="AF49" s="11">
        <f t="shared" si="23"/>
        <v>0</v>
      </c>
      <c r="AG49" s="11">
        <f t="shared" si="24"/>
        <v>2.6528990395401998E-2</v>
      </c>
      <c r="AH49" s="11">
        <f t="shared" si="25"/>
        <v>0</v>
      </c>
      <c r="AI49" s="11">
        <f t="shared" si="26"/>
        <v>6.7639609507300635E-2</v>
      </c>
      <c r="AJ49" s="11">
        <f t="shared" si="27"/>
        <v>0</v>
      </c>
      <c r="AK49" s="11">
        <f t="shared" si="28"/>
        <v>0</v>
      </c>
      <c r="AL49" s="11">
        <f t="shared" si="29"/>
        <v>0</v>
      </c>
      <c r="AM49" s="11">
        <f t="shared" si="30"/>
        <v>0.62799855831066886</v>
      </c>
      <c r="AN49" s="11">
        <f t="shared" si="31"/>
        <v>4.8413586385476773E-4</v>
      </c>
      <c r="AO49" s="11">
        <f t="shared" si="32"/>
        <v>0</v>
      </c>
      <c r="AP49" s="11">
        <f t="shared" si="33"/>
        <v>0</v>
      </c>
      <c r="AQ49" s="11">
        <f t="shared" si="7"/>
        <v>0.1830405464942958</v>
      </c>
      <c r="AR49" s="11">
        <f t="shared" si="8"/>
        <v>0</v>
      </c>
      <c r="AS49" s="11">
        <f t="shared" si="9"/>
        <v>6.9237555896005847E-3</v>
      </c>
      <c r="AT49" s="11">
        <f t="shared" si="10"/>
        <v>0</v>
      </c>
      <c r="AU49" s="11">
        <f t="shared" si="11"/>
        <v>0</v>
      </c>
      <c r="AV49" s="11">
        <f t="shared" si="12"/>
        <v>0</v>
      </c>
      <c r="AW49" s="11">
        <f t="shared" si="13"/>
        <v>0</v>
      </c>
      <c r="AX49" s="11">
        <f t="shared" si="14"/>
        <v>0</v>
      </c>
      <c r="AY49" s="11">
        <f t="shared" si="15"/>
        <v>0</v>
      </c>
      <c r="AZ49" s="11">
        <f t="shared" si="16"/>
        <v>0</v>
      </c>
      <c r="BA49" s="11">
        <f t="shared" si="17"/>
        <v>7.8000983340232016E-3</v>
      </c>
      <c r="BB49" s="11">
        <f t="shared" si="18"/>
        <v>0</v>
      </c>
      <c r="BC49" s="11">
        <f t="shared" si="19"/>
        <v>0</v>
      </c>
      <c r="BD49" s="11">
        <f t="shared" si="20"/>
        <v>0</v>
      </c>
      <c r="BE49" s="11">
        <f t="shared" si="21"/>
        <v>0</v>
      </c>
      <c r="BF49" s="12">
        <f t="shared" si="5"/>
        <v>7953.82</v>
      </c>
      <c r="BG49" s="13">
        <f t="shared" si="6"/>
        <v>1.4723853923623787E-2</v>
      </c>
    </row>
    <row r="50" spans="1:59" customFormat="1" x14ac:dyDescent="0.35">
      <c r="A50" s="7" t="s">
        <v>49</v>
      </c>
      <c r="B50" s="8">
        <v>21725946.539999999</v>
      </c>
      <c r="C50" s="8">
        <v>8663040.0199999996</v>
      </c>
      <c r="D50" s="9">
        <v>0</v>
      </c>
      <c r="E50" s="8">
        <v>9133762.8000000007</v>
      </c>
      <c r="F50" s="8">
        <v>0</v>
      </c>
      <c r="G50" s="8">
        <v>3805.01</v>
      </c>
      <c r="H50" s="8">
        <v>0</v>
      </c>
      <c r="I50" s="8">
        <v>0</v>
      </c>
      <c r="J50" s="8">
        <v>0</v>
      </c>
      <c r="K50" s="8">
        <v>29483.72</v>
      </c>
      <c r="L50" s="8">
        <v>121744.11</v>
      </c>
      <c r="M50" s="8">
        <v>0</v>
      </c>
      <c r="N50" s="8">
        <v>0</v>
      </c>
      <c r="O50" s="8">
        <v>3752057.51</v>
      </c>
      <c r="P50" s="8">
        <v>0</v>
      </c>
      <c r="Q50" s="9">
        <v>21520.2</v>
      </c>
      <c r="R50" s="9">
        <v>0</v>
      </c>
      <c r="S50" s="8">
        <v>0</v>
      </c>
      <c r="T50" s="8">
        <v>0</v>
      </c>
      <c r="U50" s="8">
        <v>0</v>
      </c>
      <c r="V50" s="8">
        <v>0</v>
      </c>
      <c r="W50" s="9">
        <v>0</v>
      </c>
      <c r="X50" s="8">
        <v>0</v>
      </c>
      <c r="Y50" s="9">
        <v>533.16</v>
      </c>
      <c r="Z50" s="9">
        <v>0</v>
      </c>
      <c r="AA50" s="10">
        <v>0</v>
      </c>
      <c r="AB50" s="9">
        <v>0</v>
      </c>
      <c r="AC50" s="8">
        <v>0</v>
      </c>
      <c r="AD50" s="11">
        <f t="shared" si="4"/>
        <v>1</v>
      </c>
      <c r="AE50" s="11">
        <f t="shared" si="22"/>
        <v>0.39874166145306184</v>
      </c>
      <c r="AF50" s="11">
        <f t="shared" si="23"/>
        <v>0</v>
      </c>
      <c r="AG50" s="11">
        <f t="shared" si="24"/>
        <v>0.42040804911232194</v>
      </c>
      <c r="AH50" s="11">
        <f t="shared" si="25"/>
        <v>0</v>
      </c>
      <c r="AI50" s="11">
        <f t="shared" si="26"/>
        <v>1.7513667323973818E-4</v>
      </c>
      <c r="AJ50" s="11">
        <f t="shared" si="27"/>
        <v>0</v>
      </c>
      <c r="AK50" s="11">
        <f t="shared" si="28"/>
        <v>0</v>
      </c>
      <c r="AL50" s="11">
        <f t="shared" si="29"/>
        <v>0</v>
      </c>
      <c r="AM50" s="11">
        <f t="shared" si="30"/>
        <v>1.3570741300369601E-3</v>
      </c>
      <c r="AN50" s="11">
        <f t="shared" si="31"/>
        <v>5.6036274311848698E-3</v>
      </c>
      <c r="AO50" s="11">
        <f t="shared" si="32"/>
        <v>0</v>
      </c>
      <c r="AP50" s="11">
        <f t="shared" si="33"/>
        <v>0</v>
      </c>
      <c r="AQ50" s="11">
        <f t="shared" si="7"/>
        <v>0.17269938058127984</v>
      </c>
      <c r="AR50" s="11">
        <f t="shared" si="8"/>
        <v>0</v>
      </c>
      <c r="AS50" s="11">
        <f t="shared" si="9"/>
        <v>9.9052991594077633E-4</v>
      </c>
      <c r="AT50" s="11">
        <f t="shared" si="10"/>
        <v>0</v>
      </c>
      <c r="AU50" s="11">
        <f t="shared" si="11"/>
        <v>0</v>
      </c>
      <c r="AV50" s="11">
        <f t="shared" si="12"/>
        <v>0</v>
      </c>
      <c r="AW50" s="11">
        <f t="shared" si="13"/>
        <v>0</v>
      </c>
      <c r="AX50" s="11">
        <f t="shared" si="14"/>
        <v>0</v>
      </c>
      <c r="AY50" s="11">
        <f t="shared" si="15"/>
        <v>0</v>
      </c>
      <c r="AZ50" s="11">
        <f t="shared" si="16"/>
        <v>0</v>
      </c>
      <c r="BA50" s="11">
        <f t="shared" si="17"/>
        <v>2.4540242654946716E-5</v>
      </c>
      <c r="BB50" s="11">
        <f t="shared" si="18"/>
        <v>0</v>
      </c>
      <c r="BC50" s="11">
        <f t="shared" si="19"/>
        <v>0</v>
      </c>
      <c r="BD50" s="11">
        <f t="shared" si="20"/>
        <v>0</v>
      </c>
      <c r="BE50" s="11">
        <f t="shared" si="21"/>
        <v>0</v>
      </c>
      <c r="BF50" s="12">
        <f t="shared" si="5"/>
        <v>22053.360000000001</v>
      </c>
      <c r="BG50" s="13">
        <f t="shared" si="6"/>
        <v>1.015070158595723E-3</v>
      </c>
    </row>
    <row r="51" spans="1:59" customFormat="1" x14ac:dyDescent="0.35">
      <c r="A51" s="7" t="s">
        <v>50</v>
      </c>
      <c r="B51" s="8">
        <v>5522340.8799999999</v>
      </c>
      <c r="C51" s="8">
        <v>294127.13</v>
      </c>
      <c r="D51" s="9">
        <v>350449.58</v>
      </c>
      <c r="E51" s="8">
        <v>392400.04</v>
      </c>
      <c r="F51" s="8">
        <v>9962.94</v>
      </c>
      <c r="G51" s="8">
        <v>30903.23</v>
      </c>
      <c r="H51" s="8">
        <v>62.45</v>
      </c>
      <c r="I51" s="8">
        <v>85456.2</v>
      </c>
      <c r="J51" s="8">
        <v>44718.65</v>
      </c>
      <c r="K51" s="8">
        <v>2115053.4</v>
      </c>
      <c r="L51" s="8">
        <v>32554.5</v>
      </c>
      <c r="M51" s="8">
        <v>0</v>
      </c>
      <c r="N51" s="8">
        <v>471623.85</v>
      </c>
      <c r="O51" s="8">
        <v>247809.48</v>
      </c>
      <c r="P51" s="8">
        <v>0</v>
      </c>
      <c r="Q51" s="9">
        <v>1266608.8899999999</v>
      </c>
      <c r="R51" s="9">
        <v>0</v>
      </c>
      <c r="S51" s="8">
        <v>0</v>
      </c>
      <c r="T51" s="8">
        <v>0</v>
      </c>
      <c r="U51" s="8">
        <v>0</v>
      </c>
      <c r="V51" s="8">
        <v>0</v>
      </c>
      <c r="W51" s="9">
        <v>0</v>
      </c>
      <c r="X51" s="8">
        <v>0</v>
      </c>
      <c r="Y51" s="9">
        <v>75898.59</v>
      </c>
      <c r="Z51" s="9">
        <v>104711.95</v>
      </c>
      <c r="AA51" s="10">
        <v>0</v>
      </c>
      <c r="AB51" s="9">
        <v>0</v>
      </c>
      <c r="AC51" s="8">
        <v>0</v>
      </c>
      <c r="AD51" s="11">
        <f t="shared" si="4"/>
        <v>1</v>
      </c>
      <c r="AE51" s="11">
        <f t="shared" si="22"/>
        <v>5.3261313705792103E-2</v>
      </c>
      <c r="AF51" s="11">
        <f t="shared" si="23"/>
        <v>6.3460330974715207E-2</v>
      </c>
      <c r="AG51" s="11">
        <f t="shared" si="24"/>
        <v>7.1056830522928521E-2</v>
      </c>
      <c r="AH51" s="11">
        <f t="shared" si="25"/>
        <v>1.8041153591373375E-3</v>
      </c>
      <c r="AI51" s="11">
        <f t="shared" si="26"/>
        <v>5.5960381062170146E-3</v>
      </c>
      <c r="AJ51" s="11">
        <f t="shared" si="27"/>
        <v>1.1308610126943125E-5</v>
      </c>
      <c r="AK51" s="11">
        <f t="shared" si="28"/>
        <v>1.5474633286310279E-2</v>
      </c>
      <c r="AL51" s="11">
        <f t="shared" si="29"/>
        <v>8.0977706685864716E-3</v>
      </c>
      <c r="AM51" s="11">
        <f t="shared" si="30"/>
        <v>0.38299942831489969</v>
      </c>
      <c r="AN51" s="11">
        <f t="shared" si="31"/>
        <v>5.8950544175751787E-3</v>
      </c>
      <c r="AO51" s="11">
        <f t="shared" si="32"/>
        <v>0</v>
      </c>
      <c r="AP51" s="11">
        <f t="shared" si="33"/>
        <v>8.5402886248485257E-2</v>
      </c>
      <c r="AQ51" s="11">
        <f t="shared" si="7"/>
        <v>4.4873991914820006E-2</v>
      </c>
      <c r="AR51" s="11">
        <f t="shared" si="8"/>
        <v>0</v>
      </c>
      <c r="AS51" s="11">
        <f t="shared" si="9"/>
        <v>0.22936086661857788</v>
      </c>
      <c r="AT51" s="11">
        <f t="shared" si="10"/>
        <v>0</v>
      </c>
      <c r="AU51" s="11">
        <f t="shared" si="11"/>
        <v>0</v>
      </c>
      <c r="AV51" s="11">
        <f t="shared" si="12"/>
        <v>0</v>
      </c>
      <c r="AW51" s="11">
        <f t="shared" si="13"/>
        <v>0</v>
      </c>
      <c r="AX51" s="11">
        <f t="shared" si="14"/>
        <v>0</v>
      </c>
      <c r="AY51" s="11">
        <f t="shared" si="15"/>
        <v>0</v>
      </c>
      <c r="AZ51" s="11">
        <f t="shared" si="16"/>
        <v>0</v>
      </c>
      <c r="BA51" s="11">
        <f t="shared" si="17"/>
        <v>1.3743916148834332E-2</v>
      </c>
      <c r="BB51" s="11">
        <f t="shared" si="18"/>
        <v>1.8961515102993785E-2</v>
      </c>
      <c r="BC51" s="11">
        <f t="shared" si="19"/>
        <v>0</v>
      </c>
      <c r="BD51" s="11">
        <f t="shared" si="20"/>
        <v>0</v>
      </c>
      <c r="BE51" s="11">
        <f t="shared" si="21"/>
        <v>0</v>
      </c>
      <c r="BF51" s="12">
        <f t="shared" si="5"/>
        <v>1797669.01</v>
      </c>
      <c r="BG51" s="13">
        <f t="shared" si="6"/>
        <v>0.32552662884512124</v>
      </c>
    </row>
    <row r="52" spans="1:59" customFormat="1" x14ac:dyDescent="0.35">
      <c r="A52" s="7" t="s">
        <v>51</v>
      </c>
      <c r="B52" s="8">
        <v>5230973.67</v>
      </c>
      <c r="C52" s="8">
        <v>353460.93</v>
      </c>
      <c r="D52" s="9">
        <v>65625.070000000007</v>
      </c>
      <c r="E52" s="8">
        <v>956824.63</v>
      </c>
      <c r="F52" s="8">
        <v>15496.88</v>
      </c>
      <c r="G52" s="8">
        <v>36051.379999999997</v>
      </c>
      <c r="H52" s="8">
        <v>48.57</v>
      </c>
      <c r="I52" s="8">
        <v>195449.36</v>
      </c>
      <c r="J52" s="8">
        <v>132520.1</v>
      </c>
      <c r="K52" s="8">
        <v>1002111.27</v>
      </c>
      <c r="L52" s="8">
        <v>40066.79</v>
      </c>
      <c r="M52" s="8">
        <v>0</v>
      </c>
      <c r="N52" s="8">
        <v>169619.38</v>
      </c>
      <c r="O52" s="8">
        <v>1186488.3799999999</v>
      </c>
      <c r="P52" s="8">
        <v>0</v>
      </c>
      <c r="Q52" s="9">
        <v>832789.95</v>
      </c>
      <c r="R52" s="9">
        <v>0</v>
      </c>
      <c r="S52" s="8">
        <v>0</v>
      </c>
      <c r="T52" s="8">
        <v>0</v>
      </c>
      <c r="U52" s="8">
        <v>0</v>
      </c>
      <c r="V52" s="8">
        <v>0</v>
      </c>
      <c r="W52" s="9">
        <v>0</v>
      </c>
      <c r="X52" s="8">
        <v>0</v>
      </c>
      <c r="Y52" s="9">
        <v>128987.83</v>
      </c>
      <c r="Z52" s="9">
        <v>115433.18</v>
      </c>
      <c r="AA52" s="10">
        <v>0</v>
      </c>
      <c r="AB52" s="9">
        <v>0</v>
      </c>
      <c r="AC52" s="8">
        <v>0</v>
      </c>
      <c r="AD52" s="11">
        <f t="shared" si="4"/>
        <v>1</v>
      </c>
      <c r="AE52" s="11">
        <f t="shared" si="22"/>
        <v>6.7570772154163794E-2</v>
      </c>
      <c r="AF52" s="11">
        <f t="shared" si="23"/>
        <v>1.2545478937576073E-2</v>
      </c>
      <c r="AG52" s="11">
        <f t="shared" si="24"/>
        <v>0.182915206682736</v>
      </c>
      <c r="AH52" s="11">
        <f t="shared" si="25"/>
        <v>2.9625230363661912E-3</v>
      </c>
      <c r="AI52" s="11">
        <f t="shared" si="26"/>
        <v>6.8919062251750918E-3</v>
      </c>
      <c r="AJ52" s="11">
        <f t="shared" si="27"/>
        <v>9.2850782787442332E-6</v>
      </c>
      <c r="AK52" s="11">
        <f t="shared" si="28"/>
        <v>3.7363858495582908E-2</v>
      </c>
      <c r="AL52" s="11">
        <f t="shared" si="29"/>
        <v>2.5333734857051957E-2</v>
      </c>
      <c r="AM52" s="11">
        <f t="shared" si="30"/>
        <v>0.19157260831710515</v>
      </c>
      <c r="AN52" s="11">
        <f t="shared" si="31"/>
        <v>7.659528135227643E-3</v>
      </c>
      <c r="AO52" s="11">
        <f t="shared" si="32"/>
        <v>0</v>
      </c>
      <c r="AP52" s="11">
        <f t="shared" si="33"/>
        <v>3.2425967076221203E-2</v>
      </c>
      <c r="AQ52" s="11">
        <f t="shared" si="7"/>
        <v>0.22681979586412254</v>
      </c>
      <c r="AR52" s="11">
        <f t="shared" si="8"/>
        <v>0</v>
      </c>
      <c r="AS52" s="11">
        <f t="shared" si="9"/>
        <v>0.15920362107270938</v>
      </c>
      <c r="AT52" s="11">
        <f t="shared" si="10"/>
        <v>0</v>
      </c>
      <c r="AU52" s="11">
        <f t="shared" si="11"/>
        <v>0</v>
      </c>
      <c r="AV52" s="11">
        <f t="shared" si="12"/>
        <v>0</v>
      </c>
      <c r="AW52" s="11">
        <f t="shared" si="13"/>
        <v>0</v>
      </c>
      <c r="AX52" s="11">
        <f t="shared" si="14"/>
        <v>0</v>
      </c>
      <c r="AY52" s="11">
        <f t="shared" si="15"/>
        <v>0</v>
      </c>
      <c r="AZ52" s="11">
        <f t="shared" si="16"/>
        <v>0</v>
      </c>
      <c r="BA52" s="11">
        <f t="shared" si="17"/>
        <v>2.4658474337149551E-2</v>
      </c>
      <c r="BB52" s="11">
        <f t="shared" si="18"/>
        <v>2.2067245465603728E-2</v>
      </c>
      <c r="BC52" s="11">
        <f t="shared" si="19"/>
        <v>0</v>
      </c>
      <c r="BD52" s="11">
        <f t="shared" si="20"/>
        <v>0</v>
      </c>
      <c r="BE52" s="11">
        <f t="shared" si="21"/>
        <v>0</v>
      </c>
      <c r="BF52" s="12">
        <f t="shared" si="5"/>
        <v>1142836.03</v>
      </c>
      <c r="BG52" s="13">
        <f t="shared" si="6"/>
        <v>0.21847481981303876</v>
      </c>
    </row>
    <row r="53" spans="1:59" customFormat="1" x14ac:dyDescent="0.35">
      <c r="A53" s="7" t="s">
        <v>52</v>
      </c>
      <c r="B53" s="8">
        <v>10163401.16</v>
      </c>
      <c r="C53" s="8">
        <v>3353454.9</v>
      </c>
      <c r="D53" s="9">
        <v>212731.74</v>
      </c>
      <c r="E53" s="8">
        <v>636897.75</v>
      </c>
      <c r="F53" s="8">
        <v>20760.11</v>
      </c>
      <c r="G53" s="8">
        <v>0</v>
      </c>
      <c r="H53" s="8">
        <v>0</v>
      </c>
      <c r="I53" s="8">
        <v>0</v>
      </c>
      <c r="J53" s="8">
        <v>674.5</v>
      </c>
      <c r="K53" s="8">
        <v>94834.03</v>
      </c>
      <c r="L53" s="8">
        <v>3643.78</v>
      </c>
      <c r="M53" s="8">
        <v>0</v>
      </c>
      <c r="N53" s="8">
        <v>1991.73</v>
      </c>
      <c r="O53" s="8">
        <v>5721654.0700000003</v>
      </c>
      <c r="P53" s="8">
        <v>1087.03</v>
      </c>
      <c r="Q53" s="9">
        <v>84265.600000000006</v>
      </c>
      <c r="R53" s="9">
        <v>0</v>
      </c>
      <c r="S53" s="8">
        <v>0</v>
      </c>
      <c r="T53" s="8">
        <v>0</v>
      </c>
      <c r="U53" s="8">
        <v>0</v>
      </c>
      <c r="V53" s="8">
        <v>0</v>
      </c>
      <c r="W53" s="9">
        <v>0</v>
      </c>
      <c r="X53" s="8">
        <v>0</v>
      </c>
      <c r="Y53" s="9">
        <v>23654.65</v>
      </c>
      <c r="Z53" s="9">
        <v>7751.27</v>
      </c>
      <c r="AA53" s="10">
        <v>0</v>
      </c>
      <c r="AB53" s="9">
        <v>0</v>
      </c>
      <c r="AC53" s="8">
        <v>0</v>
      </c>
      <c r="AD53" s="11">
        <f t="shared" si="4"/>
        <v>1</v>
      </c>
      <c r="AE53" s="11">
        <f t="shared" si="22"/>
        <v>0.32995400331123009</v>
      </c>
      <c r="AF53" s="11">
        <f t="shared" si="23"/>
        <v>2.0931156475181383E-2</v>
      </c>
      <c r="AG53" s="11">
        <f t="shared" si="24"/>
        <v>6.2665808421164398E-2</v>
      </c>
      <c r="AH53" s="11">
        <f t="shared" si="25"/>
        <v>2.0426341215089849E-3</v>
      </c>
      <c r="AI53" s="11">
        <f t="shared" si="26"/>
        <v>0</v>
      </c>
      <c r="AJ53" s="11">
        <f t="shared" si="27"/>
        <v>0</v>
      </c>
      <c r="AK53" s="11">
        <f t="shared" si="28"/>
        <v>0</v>
      </c>
      <c r="AL53" s="11">
        <f t="shared" si="29"/>
        <v>6.6365578744901184E-5</v>
      </c>
      <c r="AM53" s="11">
        <f t="shared" si="30"/>
        <v>9.3309344487195259E-3</v>
      </c>
      <c r="AN53" s="11">
        <f t="shared" si="31"/>
        <v>3.585197457658948E-4</v>
      </c>
      <c r="AO53" s="11">
        <f t="shared" si="32"/>
        <v>0</v>
      </c>
      <c r="AP53" s="11">
        <f t="shared" si="33"/>
        <v>1.9597081416394666E-4</v>
      </c>
      <c r="AQ53" s="11">
        <f t="shared" si="7"/>
        <v>0.56296646958290486</v>
      </c>
      <c r="AR53" s="11">
        <f t="shared" si="8"/>
        <v>1.0695533738038536E-4</v>
      </c>
      <c r="AS53" s="11">
        <f t="shared" si="9"/>
        <v>8.291082746162113E-3</v>
      </c>
      <c r="AT53" s="11">
        <f t="shared" si="10"/>
        <v>0</v>
      </c>
      <c r="AU53" s="11">
        <f t="shared" si="11"/>
        <v>0</v>
      </c>
      <c r="AV53" s="11">
        <f t="shared" si="12"/>
        <v>0</v>
      </c>
      <c r="AW53" s="11">
        <f t="shared" si="13"/>
        <v>0</v>
      </c>
      <c r="AX53" s="11">
        <f t="shared" si="14"/>
        <v>0</v>
      </c>
      <c r="AY53" s="11">
        <f t="shared" si="15"/>
        <v>0</v>
      </c>
      <c r="AZ53" s="11">
        <f t="shared" si="16"/>
        <v>0</v>
      </c>
      <c r="BA53" s="11">
        <f t="shared" si="17"/>
        <v>2.3274344510868447E-3</v>
      </c>
      <c r="BB53" s="11">
        <f t="shared" si="18"/>
        <v>7.6266496598664227E-4</v>
      </c>
      <c r="BC53" s="11">
        <f t="shared" si="19"/>
        <v>0</v>
      </c>
      <c r="BD53" s="11">
        <f t="shared" si="20"/>
        <v>0</v>
      </c>
      <c r="BE53" s="11">
        <f t="shared" si="21"/>
        <v>0</v>
      </c>
      <c r="BF53" s="12">
        <f t="shared" si="5"/>
        <v>328403.26</v>
      </c>
      <c r="BG53" s="13">
        <f t="shared" si="6"/>
        <v>3.2312338638416982E-2</v>
      </c>
    </row>
    <row r="54" spans="1:59" customFormat="1" x14ac:dyDescent="0.35">
      <c r="A54" s="7" t="s">
        <v>53</v>
      </c>
      <c r="B54" s="8">
        <v>802750.6</v>
      </c>
      <c r="C54" s="8">
        <v>72519.89</v>
      </c>
      <c r="D54" s="9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2868.36</v>
      </c>
      <c r="M54" s="8">
        <v>0</v>
      </c>
      <c r="N54" s="8">
        <v>0</v>
      </c>
      <c r="O54" s="8">
        <v>727362.35</v>
      </c>
      <c r="P54" s="8">
        <v>0</v>
      </c>
      <c r="Q54" s="9">
        <v>0</v>
      </c>
      <c r="R54" s="9">
        <v>0</v>
      </c>
      <c r="S54" s="8">
        <v>0</v>
      </c>
      <c r="T54" s="8">
        <v>0</v>
      </c>
      <c r="U54" s="8">
        <v>0</v>
      </c>
      <c r="V54" s="8">
        <v>0</v>
      </c>
      <c r="W54" s="9">
        <v>0</v>
      </c>
      <c r="X54" s="8">
        <v>0</v>
      </c>
      <c r="Y54" s="9">
        <v>0</v>
      </c>
      <c r="Z54" s="9">
        <v>0</v>
      </c>
      <c r="AA54" s="10">
        <v>0</v>
      </c>
      <c r="AB54" s="9">
        <v>0</v>
      </c>
      <c r="AC54" s="8">
        <v>0</v>
      </c>
      <c r="AD54" s="11">
        <f t="shared" si="4"/>
        <v>1</v>
      </c>
      <c r="AE54" s="11">
        <f t="shared" si="22"/>
        <v>9.0339253561442373E-2</v>
      </c>
      <c r="AF54" s="11">
        <f t="shared" si="23"/>
        <v>0</v>
      </c>
      <c r="AG54" s="11">
        <f t="shared" si="24"/>
        <v>0</v>
      </c>
      <c r="AH54" s="11">
        <f t="shared" si="25"/>
        <v>0</v>
      </c>
      <c r="AI54" s="11">
        <f t="shared" si="26"/>
        <v>0</v>
      </c>
      <c r="AJ54" s="11">
        <f t="shared" si="27"/>
        <v>0</v>
      </c>
      <c r="AK54" s="11">
        <f t="shared" si="28"/>
        <v>0</v>
      </c>
      <c r="AL54" s="11">
        <f t="shared" si="29"/>
        <v>0</v>
      </c>
      <c r="AM54" s="11">
        <f t="shared" si="30"/>
        <v>0</v>
      </c>
      <c r="AN54" s="11">
        <f t="shared" si="31"/>
        <v>3.573164566927761E-3</v>
      </c>
      <c r="AO54" s="11">
        <f t="shared" si="32"/>
        <v>0</v>
      </c>
      <c r="AP54" s="11">
        <f t="shared" si="33"/>
        <v>0</v>
      </c>
      <c r="AQ54" s="11">
        <f t="shared" si="7"/>
        <v>0.90608758187162985</v>
      </c>
      <c r="AR54" s="11">
        <f t="shared" si="8"/>
        <v>0</v>
      </c>
      <c r="AS54" s="11">
        <f t="shared" si="9"/>
        <v>0</v>
      </c>
      <c r="AT54" s="11">
        <f t="shared" si="10"/>
        <v>0</v>
      </c>
      <c r="AU54" s="11">
        <f t="shared" si="11"/>
        <v>0</v>
      </c>
      <c r="AV54" s="11">
        <f t="shared" si="12"/>
        <v>0</v>
      </c>
      <c r="AW54" s="11">
        <f t="shared" si="13"/>
        <v>0</v>
      </c>
      <c r="AX54" s="11">
        <f t="shared" si="14"/>
        <v>0</v>
      </c>
      <c r="AY54" s="11">
        <f t="shared" si="15"/>
        <v>0</v>
      </c>
      <c r="AZ54" s="11">
        <f t="shared" si="16"/>
        <v>0</v>
      </c>
      <c r="BA54" s="11">
        <f t="shared" si="17"/>
        <v>0</v>
      </c>
      <c r="BB54" s="11">
        <f t="shared" si="18"/>
        <v>0</v>
      </c>
      <c r="BC54" s="11">
        <f t="shared" si="19"/>
        <v>0</v>
      </c>
      <c r="BD54" s="11">
        <f t="shared" si="20"/>
        <v>0</v>
      </c>
      <c r="BE54" s="11">
        <f t="shared" si="21"/>
        <v>0</v>
      </c>
      <c r="BF54" s="12">
        <f t="shared" si="5"/>
        <v>0</v>
      </c>
      <c r="BG54" s="13">
        <f t="shared" si="6"/>
        <v>0</v>
      </c>
    </row>
    <row r="55" spans="1:59" customFormat="1" x14ac:dyDescent="0.35">
      <c r="A55" s="7" t="s">
        <v>54</v>
      </c>
      <c r="B55" s="8">
        <v>35940833.289999999</v>
      </c>
      <c r="C55" s="8">
        <v>0</v>
      </c>
      <c r="D55" s="9">
        <v>2213734.25</v>
      </c>
      <c r="E55" s="8">
        <v>0</v>
      </c>
      <c r="F55" s="8">
        <v>1578519.93</v>
      </c>
      <c r="G55" s="8">
        <v>0</v>
      </c>
      <c r="H55" s="8">
        <v>111230.68</v>
      </c>
      <c r="I55" s="8">
        <v>0</v>
      </c>
      <c r="J55" s="8">
        <v>15073726.880000001</v>
      </c>
      <c r="K55" s="8">
        <v>3276680.09</v>
      </c>
      <c r="L55" s="8">
        <v>5029891</v>
      </c>
      <c r="M55" s="8">
        <v>0</v>
      </c>
      <c r="N55" s="8">
        <v>8657050.4700000007</v>
      </c>
      <c r="O55" s="8">
        <v>0</v>
      </c>
      <c r="P55" s="8">
        <v>0</v>
      </c>
      <c r="Q55" s="9">
        <v>0</v>
      </c>
      <c r="R55" s="9">
        <v>0</v>
      </c>
      <c r="S55" s="8">
        <v>0</v>
      </c>
      <c r="T55" s="8">
        <v>0</v>
      </c>
      <c r="U55" s="8">
        <v>0</v>
      </c>
      <c r="V55" s="8">
        <v>0</v>
      </c>
      <c r="W55" s="9">
        <v>0</v>
      </c>
      <c r="X55" s="8">
        <v>0</v>
      </c>
      <c r="Y55" s="9">
        <v>0</v>
      </c>
      <c r="Z55" s="9">
        <v>0</v>
      </c>
      <c r="AA55" s="10">
        <v>0</v>
      </c>
      <c r="AB55" s="9">
        <v>0</v>
      </c>
      <c r="AC55" s="8">
        <v>0</v>
      </c>
      <c r="AD55" s="11">
        <f t="shared" si="4"/>
        <v>1</v>
      </c>
      <c r="AE55" s="11">
        <f t="shared" si="22"/>
        <v>0</v>
      </c>
      <c r="AF55" s="11">
        <f t="shared" si="23"/>
        <v>6.159384876076144E-2</v>
      </c>
      <c r="AG55" s="11">
        <f t="shared" si="24"/>
        <v>0</v>
      </c>
      <c r="AH55" s="11">
        <f t="shared" si="25"/>
        <v>4.3919959152399497E-2</v>
      </c>
      <c r="AI55" s="11">
        <f t="shared" si="26"/>
        <v>0</v>
      </c>
      <c r="AJ55" s="11">
        <f t="shared" si="27"/>
        <v>3.0948275211790449E-3</v>
      </c>
      <c r="AK55" s="11">
        <f t="shared" si="28"/>
        <v>0</v>
      </c>
      <c r="AL55" s="11">
        <f t="shared" si="29"/>
        <v>0.41940393419297933</v>
      </c>
      <c r="AM55" s="11">
        <f t="shared" si="30"/>
        <v>9.1168728993038878E-2</v>
      </c>
      <c r="AN55" s="11">
        <f t="shared" si="31"/>
        <v>0.139949203720869</v>
      </c>
      <c r="AO55" s="11">
        <f t="shared" si="32"/>
        <v>0</v>
      </c>
      <c r="AP55" s="11">
        <f t="shared" si="33"/>
        <v>0.24086949793700793</v>
      </c>
      <c r="AQ55" s="11">
        <f t="shared" si="7"/>
        <v>0</v>
      </c>
      <c r="AR55" s="11">
        <f t="shared" si="8"/>
        <v>0</v>
      </c>
      <c r="AS55" s="11">
        <f t="shared" si="9"/>
        <v>0</v>
      </c>
      <c r="AT55" s="11">
        <f t="shared" si="10"/>
        <v>0</v>
      </c>
      <c r="AU55" s="11">
        <f t="shared" si="11"/>
        <v>0</v>
      </c>
      <c r="AV55" s="11">
        <f t="shared" si="12"/>
        <v>0</v>
      </c>
      <c r="AW55" s="11">
        <f t="shared" si="13"/>
        <v>0</v>
      </c>
      <c r="AX55" s="11">
        <f t="shared" si="14"/>
        <v>0</v>
      </c>
      <c r="AY55" s="11">
        <f t="shared" si="15"/>
        <v>0</v>
      </c>
      <c r="AZ55" s="11">
        <f t="shared" si="16"/>
        <v>0</v>
      </c>
      <c r="BA55" s="11">
        <f t="shared" si="17"/>
        <v>0</v>
      </c>
      <c r="BB55" s="11">
        <f t="shared" si="18"/>
        <v>0</v>
      </c>
      <c r="BC55" s="11">
        <f t="shared" si="19"/>
        <v>0</v>
      </c>
      <c r="BD55" s="11">
        <f t="shared" si="20"/>
        <v>0</v>
      </c>
      <c r="BE55" s="11">
        <f t="shared" si="21"/>
        <v>0</v>
      </c>
      <c r="BF55" s="12">
        <f t="shared" si="5"/>
        <v>2213734.25</v>
      </c>
      <c r="BG55" s="13">
        <f t="shared" si="6"/>
        <v>6.159384876076144E-2</v>
      </c>
    </row>
    <row r="56" spans="1:59" customFormat="1" x14ac:dyDescent="0.35">
      <c r="A56" s="7" t="s">
        <v>55</v>
      </c>
      <c r="B56" s="8">
        <v>335810.28</v>
      </c>
      <c r="C56" s="8">
        <v>0</v>
      </c>
      <c r="D56" s="9">
        <v>0</v>
      </c>
      <c r="E56" s="8">
        <v>0</v>
      </c>
      <c r="F56" s="8">
        <v>98595</v>
      </c>
      <c r="G56" s="8">
        <v>0</v>
      </c>
      <c r="H56" s="8">
        <v>0</v>
      </c>
      <c r="I56" s="8">
        <v>0</v>
      </c>
      <c r="J56" s="8">
        <v>59146.05</v>
      </c>
      <c r="K56" s="8">
        <v>54178.99</v>
      </c>
      <c r="L56" s="8">
        <v>0</v>
      </c>
      <c r="M56" s="8">
        <v>0</v>
      </c>
      <c r="N56" s="8">
        <v>123890.24000000001</v>
      </c>
      <c r="O56" s="8">
        <v>0</v>
      </c>
      <c r="P56" s="8">
        <v>0</v>
      </c>
      <c r="Q56" s="9">
        <v>0</v>
      </c>
      <c r="R56" s="9">
        <v>0</v>
      </c>
      <c r="S56" s="8">
        <v>0</v>
      </c>
      <c r="T56" s="8">
        <v>0</v>
      </c>
      <c r="U56" s="8">
        <v>0</v>
      </c>
      <c r="V56" s="8">
        <v>0</v>
      </c>
      <c r="W56" s="9">
        <v>0</v>
      </c>
      <c r="X56" s="8">
        <v>0</v>
      </c>
      <c r="Y56" s="9">
        <v>0</v>
      </c>
      <c r="Z56" s="9">
        <v>0</v>
      </c>
      <c r="AA56" s="10">
        <v>0</v>
      </c>
      <c r="AB56" s="9">
        <v>0</v>
      </c>
      <c r="AC56" s="8">
        <v>0</v>
      </c>
      <c r="AD56" s="11">
        <f t="shared" si="4"/>
        <v>1</v>
      </c>
      <c r="AE56" s="11">
        <f t="shared" si="22"/>
        <v>0</v>
      </c>
      <c r="AF56" s="11">
        <f t="shared" si="23"/>
        <v>0</v>
      </c>
      <c r="AG56" s="11">
        <f t="shared" si="24"/>
        <v>0</v>
      </c>
      <c r="AH56" s="11">
        <f t="shared" si="25"/>
        <v>0.29360328099544775</v>
      </c>
      <c r="AI56" s="11">
        <f t="shared" si="26"/>
        <v>0</v>
      </c>
      <c r="AJ56" s="11">
        <f t="shared" si="27"/>
        <v>0</v>
      </c>
      <c r="AK56" s="11">
        <f t="shared" si="28"/>
        <v>0</v>
      </c>
      <c r="AL56" s="11">
        <f t="shared" si="29"/>
        <v>0.17612936089985096</v>
      </c>
      <c r="AM56" s="11">
        <f t="shared" si="30"/>
        <v>0.16133809244910546</v>
      </c>
      <c r="AN56" s="11">
        <f t="shared" si="31"/>
        <v>0</v>
      </c>
      <c r="AO56" s="11">
        <f t="shared" si="32"/>
        <v>0</v>
      </c>
      <c r="AP56" s="11">
        <f t="shared" si="33"/>
        <v>0.36892926565559575</v>
      </c>
      <c r="AQ56" s="11">
        <f t="shared" si="7"/>
        <v>0</v>
      </c>
      <c r="AR56" s="11">
        <f t="shared" si="8"/>
        <v>0</v>
      </c>
      <c r="AS56" s="11">
        <f t="shared" si="9"/>
        <v>0</v>
      </c>
      <c r="AT56" s="11">
        <f t="shared" si="10"/>
        <v>0</v>
      </c>
      <c r="AU56" s="11">
        <f t="shared" si="11"/>
        <v>0</v>
      </c>
      <c r="AV56" s="11">
        <f t="shared" si="12"/>
        <v>0</v>
      </c>
      <c r="AW56" s="11">
        <f t="shared" si="13"/>
        <v>0</v>
      </c>
      <c r="AX56" s="11">
        <f t="shared" si="14"/>
        <v>0</v>
      </c>
      <c r="AY56" s="11">
        <f t="shared" si="15"/>
        <v>0</v>
      </c>
      <c r="AZ56" s="11">
        <f t="shared" si="16"/>
        <v>0</v>
      </c>
      <c r="BA56" s="11">
        <f t="shared" si="17"/>
        <v>0</v>
      </c>
      <c r="BB56" s="11">
        <f t="shared" si="18"/>
        <v>0</v>
      </c>
      <c r="BC56" s="11">
        <f t="shared" si="19"/>
        <v>0</v>
      </c>
      <c r="BD56" s="11">
        <f t="shared" si="20"/>
        <v>0</v>
      </c>
      <c r="BE56" s="11">
        <f t="shared" si="21"/>
        <v>0</v>
      </c>
      <c r="BF56" s="12">
        <f t="shared" si="5"/>
        <v>0</v>
      </c>
      <c r="BG56" s="13">
        <f t="shared" si="6"/>
        <v>0</v>
      </c>
    </row>
    <row r="57" spans="1:59" customFormat="1" x14ac:dyDescent="0.35">
      <c r="A57" s="7" t="s">
        <v>56</v>
      </c>
      <c r="B57" s="8">
        <v>5521724.7599999998</v>
      </c>
      <c r="C57" s="8">
        <v>2328.81</v>
      </c>
      <c r="D57" s="9">
        <v>109790.5</v>
      </c>
      <c r="E57" s="8">
        <v>0</v>
      </c>
      <c r="F57" s="8">
        <v>0</v>
      </c>
      <c r="G57" s="8">
        <v>0</v>
      </c>
      <c r="H57" s="8">
        <v>32511.43</v>
      </c>
      <c r="I57" s="8">
        <v>0</v>
      </c>
      <c r="J57" s="8">
        <v>122255.32</v>
      </c>
      <c r="K57" s="8">
        <v>1545689.31</v>
      </c>
      <c r="L57" s="8">
        <v>0</v>
      </c>
      <c r="M57" s="8">
        <v>0</v>
      </c>
      <c r="N57" s="8">
        <v>3032649.6</v>
      </c>
      <c r="O57" s="8">
        <v>503823.63</v>
      </c>
      <c r="P57" s="8">
        <v>0</v>
      </c>
      <c r="Q57" s="9">
        <v>7530.14</v>
      </c>
      <c r="R57" s="9">
        <v>0</v>
      </c>
      <c r="S57" s="8">
        <v>0</v>
      </c>
      <c r="T57" s="8">
        <v>0</v>
      </c>
      <c r="U57" s="8">
        <v>0</v>
      </c>
      <c r="V57" s="8">
        <v>0</v>
      </c>
      <c r="W57" s="9">
        <v>0</v>
      </c>
      <c r="X57" s="8">
        <v>0</v>
      </c>
      <c r="Y57" s="9">
        <v>0</v>
      </c>
      <c r="Z57" s="9">
        <v>165146.01999999999</v>
      </c>
      <c r="AA57" s="10">
        <v>0</v>
      </c>
      <c r="AB57" s="9">
        <v>0</v>
      </c>
      <c r="AC57" s="8">
        <v>0</v>
      </c>
      <c r="AD57" s="11">
        <f t="shared" si="4"/>
        <v>1</v>
      </c>
      <c r="AE57" s="11">
        <f t="shared" si="22"/>
        <v>4.2175408974930509E-4</v>
      </c>
      <c r="AF57" s="11">
        <f t="shared" si="23"/>
        <v>1.9883370644501304E-2</v>
      </c>
      <c r="AG57" s="11">
        <f t="shared" si="24"/>
        <v>0</v>
      </c>
      <c r="AH57" s="11">
        <f t="shared" si="25"/>
        <v>0</v>
      </c>
      <c r="AI57" s="11">
        <f t="shared" si="26"/>
        <v>0</v>
      </c>
      <c r="AJ57" s="11">
        <f t="shared" si="27"/>
        <v>5.887912095060675E-3</v>
      </c>
      <c r="AK57" s="11">
        <f t="shared" si="28"/>
        <v>0</v>
      </c>
      <c r="AL57" s="11">
        <f t="shared" si="29"/>
        <v>2.2140784865922945E-2</v>
      </c>
      <c r="AM57" s="11">
        <f t="shared" si="30"/>
        <v>0.27992871379557865</v>
      </c>
      <c r="AN57" s="11">
        <f t="shared" si="31"/>
        <v>0</v>
      </c>
      <c r="AO57" s="11">
        <f t="shared" si="32"/>
        <v>0</v>
      </c>
      <c r="AP57" s="11">
        <f t="shared" si="33"/>
        <v>0.54922143565881043</v>
      </c>
      <c r="AQ57" s="11">
        <f t="shared" si="7"/>
        <v>9.1243886991571099E-2</v>
      </c>
      <c r="AR57" s="11">
        <f t="shared" si="8"/>
        <v>0</v>
      </c>
      <c r="AS57" s="11">
        <f t="shared" si="9"/>
        <v>1.3637296908656491E-3</v>
      </c>
      <c r="AT57" s="11">
        <f t="shared" si="10"/>
        <v>0</v>
      </c>
      <c r="AU57" s="11">
        <f t="shared" si="11"/>
        <v>0</v>
      </c>
      <c r="AV57" s="11">
        <f t="shared" si="12"/>
        <v>0</v>
      </c>
      <c r="AW57" s="11">
        <f t="shared" si="13"/>
        <v>0</v>
      </c>
      <c r="AX57" s="11">
        <f t="shared" si="14"/>
        <v>0</v>
      </c>
      <c r="AY57" s="11">
        <f t="shared" si="15"/>
        <v>0</v>
      </c>
      <c r="AZ57" s="11">
        <f t="shared" si="16"/>
        <v>0</v>
      </c>
      <c r="BA57" s="11">
        <f t="shared" si="17"/>
        <v>0</v>
      </c>
      <c r="BB57" s="11">
        <f t="shared" si="18"/>
        <v>2.9908412167940077E-2</v>
      </c>
      <c r="BC57" s="11">
        <f t="shared" si="19"/>
        <v>0</v>
      </c>
      <c r="BD57" s="11">
        <f t="shared" si="20"/>
        <v>0</v>
      </c>
      <c r="BE57" s="11">
        <f t="shared" si="21"/>
        <v>0</v>
      </c>
      <c r="BF57" s="12">
        <f t="shared" si="5"/>
        <v>282466.65999999997</v>
      </c>
      <c r="BG57" s="13">
        <f t="shared" si="6"/>
        <v>5.1155512503307028E-2</v>
      </c>
    </row>
    <row r="58" spans="1:59" customFormat="1" x14ac:dyDescent="0.35">
      <c r="A58" s="7" t="s">
        <v>57</v>
      </c>
      <c r="B58" s="8">
        <v>117247955.62</v>
      </c>
      <c r="C58" s="8">
        <v>17049.87</v>
      </c>
      <c r="D58" s="9">
        <v>0</v>
      </c>
      <c r="E58" s="8">
        <v>54360.959999999999</v>
      </c>
      <c r="F58" s="8">
        <v>95241692.780000001</v>
      </c>
      <c r="G58" s="8">
        <v>0</v>
      </c>
      <c r="H58" s="8">
        <v>0</v>
      </c>
      <c r="I58" s="8">
        <v>0</v>
      </c>
      <c r="J58" s="8">
        <v>337190.56</v>
      </c>
      <c r="K58" s="8">
        <v>0</v>
      </c>
      <c r="L58" s="8">
        <v>14016148.41</v>
      </c>
      <c r="M58" s="8">
        <v>0</v>
      </c>
      <c r="N58" s="8">
        <v>818064</v>
      </c>
      <c r="O58" s="8">
        <v>6721048.4900000002</v>
      </c>
      <c r="P58" s="8">
        <v>1693.8</v>
      </c>
      <c r="Q58" s="9">
        <v>40706.74</v>
      </c>
      <c r="R58" s="9">
        <v>0</v>
      </c>
      <c r="S58" s="8">
        <v>0</v>
      </c>
      <c r="T58" s="8">
        <v>0</v>
      </c>
      <c r="U58" s="8">
        <v>0</v>
      </c>
      <c r="V58" s="8">
        <v>0</v>
      </c>
      <c r="W58" s="9">
        <v>0</v>
      </c>
      <c r="X58" s="8">
        <v>0</v>
      </c>
      <c r="Y58" s="9">
        <v>0</v>
      </c>
      <c r="Z58" s="9">
        <v>0</v>
      </c>
      <c r="AA58" s="10">
        <v>0</v>
      </c>
      <c r="AB58" s="9">
        <v>0</v>
      </c>
      <c r="AC58" s="8">
        <v>0</v>
      </c>
      <c r="AD58" s="11">
        <f t="shared" si="4"/>
        <v>1</v>
      </c>
      <c r="AE58" s="11">
        <f t="shared" si="22"/>
        <v>1.454172050151436E-4</v>
      </c>
      <c r="AF58" s="11">
        <f t="shared" si="23"/>
        <v>0</v>
      </c>
      <c r="AG58" s="11">
        <f t="shared" si="24"/>
        <v>4.636410051888971E-4</v>
      </c>
      <c r="AH58" s="11">
        <f t="shared" si="25"/>
        <v>0.81231005074986395</v>
      </c>
      <c r="AI58" s="11">
        <f t="shared" si="26"/>
        <v>0</v>
      </c>
      <c r="AJ58" s="11">
        <f t="shared" si="27"/>
        <v>0</v>
      </c>
      <c r="AK58" s="11">
        <f t="shared" si="28"/>
        <v>0</v>
      </c>
      <c r="AL58" s="11">
        <f t="shared" si="29"/>
        <v>2.8758758156332618E-3</v>
      </c>
      <c r="AM58" s="11">
        <f t="shared" si="30"/>
        <v>0</v>
      </c>
      <c r="AN58" s="11">
        <f t="shared" si="31"/>
        <v>0.11954279574329008</v>
      </c>
      <c r="AO58" s="11">
        <f t="shared" si="32"/>
        <v>0</v>
      </c>
      <c r="AP58" s="11">
        <f t="shared" si="33"/>
        <v>6.977213339662322E-3</v>
      </c>
      <c r="AQ58" s="11">
        <f t="shared" si="7"/>
        <v>5.7323374675997615E-2</v>
      </c>
      <c r="AR58" s="11">
        <f t="shared" si="8"/>
        <v>1.4446307324023599E-5</v>
      </c>
      <c r="AS58" s="11">
        <f t="shared" si="9"/>
        <v>3.4718507273534326E-4</v>
      </c>
      <c r="AT58" s="11">
        <f t="shared" si="10"/>
        <v>0</v>
      </c>
      <c r="AU58" s="11">
        <f t="shared" si="11"/>
        <v>0</v>
      </c>
      <c r="AV58" s="11">
        <f t="shared" si="12"/>
        <v>0</v>
      </c>
      <c r="AW58" s="11">
        <f t="shared" si="13"/>
        <v>0</v>
      </c>
      <c r="AX58" s="11">
        <f t="shared" si="14"/>
        <v>0</v>
      </c>
      <c r="AY58" s="11">
        <f t="shared" si="15"/>
        <v>0</v>
      </c>
      <c r="AZ58" s="11">
        <f t="shared" si="16"/>
        <v>0</v>
      </c>
      <c r="BA58" s="11">
        <f t="shared" si="17"/>
        <v>0</v>
      </c>
      <c r="BB58" s="11">
        <f t="shared" si="18"/>
        <v>0</v>
      </c>
      <c r="BC58" s="11">
        <f t="shared" si="19"/>
        <v>0</v>
      </c>
      <c r="BD58" s="11">
        <f t="shared" si="20"/>
        <v>0</v>
      </c>
      <c r="BE58" s="11">
        <f t="shared" si="21"/>
        <v>0</v>
      </c>
      <c r="BF58" s="12">
        <f t="shared" si="5"/>
        <v>40706.74</v>
      </c>
      <c r="BG58" s="13">
        <f t="shared" si="6"/>
        <v>3.4718507273534326E-4</v>
      </c>
    </row>
    <row r="59" spans="1:59" customFormat="1" x14ac:dyDescent="0.35">
      <c r="A59" s="7" t="s">
        <v>58</v>
      </c>
      <c r="B59" s="8">
        <v>1178953.19</v>
      </c>
      <c r="C59" s="8">
        <v>19461.349999999999</v>
      </c>
      <c r="D59" s="9">
        <v>0</v>
      </c>
      <c r="E59" s="8">
        <v>153411.92000000001</v>
      </c>
      <c r="F59" s="8">
        <v>5494.24</v>
      </c>
      <c r="G59" s="8">
        <v>0</v>
      </c>
      <c r="H59" s="8">
        <v>0</v>
      </c>
      <c r="I59" s="8">
        <v>0</v>
      </c>
      <c r="J59" s="8">
        <v>112636.93</v>
      </c>
      <c r="K59" s="8">
        <v>0</v>
      </c>
      <c r="L59" s="8">
        <v>103204.72</v>
      </c>
      <c r="M59" s="8">
        <v>0</v>
      </c>
      <c r="N59" s="8">
        <v>32165.84</v>
      </c>
      <c r="O59" s="8">
        <v>0</v>
      </c>
      <c r="P59" s="8">
        <v>0</v>
      </c>
      <c r="Q59" s="9">
        <v>1718.38</v>
      </c>
      <c r="R59" s="9">
        <v>0</v>
      </c>
      <c r="S59" s="8">
        <v>0</v>
      </c>
      <c r="T59" s="8">
        <v>0</v>
      </c>
      <c r="U59" s="8">
        <v>0</v>
      </c>
      <c r="V59" s="8">
        <v>0</v>
      </c>
      <c r="W59" s="9">
        <v>0</v>
      </c>
      <c r="X59" s="8">
        <v>0</v>
      </c>
      <c r="Y59" s="9">
        <v>263434.03999999998</v>
      </c>
      <c r="Z59" s="9">
        <v>882.16</v>
      </c>
      <c r="AA59" s="10">
        <v>0</v>
      </c>
      <c r="AB59" s="9">
        <v>486543.62</v>
      </c>
      <c r="AC59" s="8">
        <v>0</v>
      </c>
      <c r="AD59" s="11">
        <f t="shared" si="4"/>
        <v>1</v>
      </c>
      <c r="AE59" s="11">
        <f t="shared" si="22"/>
        <v>1.650731357705559E-2</v>
      </c>
      <c r="AF59" s="11">
        <f t="shared" si="23"/>
        <v>0</v>
      </c>
      <c r="AG59" s="11">
        <f t="shared" si="24"/>
        <v>0.13012553958991369</v>
      </c>
      <c r="AH59" s="11">
        <f t="shared" si="25"/>
        <v>4.6602698449800199E-3</v>
      </c>
      <c r="AI59" s="11">
        <f t="shared" si="26"/>
        <v>0</v>
      </c>
      <c r="AJ59" s="11">
        <f t="shared" si="27"/>
        <v>0</v>
      </c>
      <c r="AK59" s="11">
        <f t="shared" si="28"/>
        <v>0</v>
      </c>
      <c r="AL59" s="11">
        <f t="shared" si="29"/>
        <v>9.5539781354677875E-2</v>
      </c>
      <c r="AM59" s="11">
        <f t="shared" si="30"/>
        <v>0</v>
      </c>
      <c r="AN59" s="11">
        <f t="shared" si="31"/>
        <v>8.7539285592840216E-2</v>
      </c>
      <c r="AO59" s="11">
        <f t="shared" si="32"/>
        <v>0</v>
      </c>
      <c r="AP59" s="11">
        <f t="shared" si="33"/>
        <v>2.7283390276080427E-2</v>
      </c>
      <c r="AQ59" s="11">
        <f t="shared" si="7"/>
        <v>0</v>
      </c>
      <c r="AR59" s="11">
        <f t="shared" si="8"/>
        <v>0</v>
      </c>
      <c r="AS59" s="11">
        <f t="shared" si="9"/>
        <v>1.4575472669953928E-3</v>
      </c>
      <c r="AT59" s="11">
        <f t="shared" si="10"/>
        <v>0</v>
      </c>
      <c r="AU59" s="11">
        <f t="shared" si="11"/>
        <v>0</v>
      </c>
      <c r="AV59" s="11">
        <f t="shared" si="12"/>
        <v>0</v>
      </c>
      <c r="AW59" s="11">
        <f t="shared" si="13"/>
        <v>0</v>
      </c>
      <c r="AX59" s="11">
        <f t="shared" si="14"/>
        <v>0</v>
      </c>
      <c r="AY59" s="11">
        <f t="shared" si="15"/>
        <v>0</v>
      </c>
      <c r="AZ59" s="11">
        <f t="shared" si="16"/>
        <v>0</v>
      </c>
      <c r="BA59" s="11">
        <f t="shared" si="17"/>
        <v>0.22344741270007504</v>
      </c>
      <c r="BB59" s="11">
        <f t="shared" si="18"/>
        <v>7.4825701943263758E-4</v>
      </c>
      <c r="BC59" s="11">
        <f t="shared" si="19"/>
        <v>0</v>
      </c>
      <c r="BD59" s="11">
        <f t="shared" si="20"/>
        <v>0.41269121126005015</v>
      </c>
      <c r="BE59" s="11">
        <f t="shared" si="21"/>
        <v>0</v>
      </c>
      <c r="BF59" s="12">
        <f t="shared" si="5"/>
        <v>752578.2</v>
      </c>
      <c r="BG59" s="13">
        <f t="shared" si="6"/>
        <v>0.63834442824655324</v>
      </c>
    </row>
    <row r="60" spans="1:59" customFormat="1" x14ac:dyDescent="0.35">
      <c r="A60" s="7" t="s">
        <v>59</v>
      </c>
      <c r="B60" s="8">
        <v>3224586.84</v>
      </c>
      <c r="C60" s="8">
        <v>482408.42</v>
      </c>
      <c r="D60" s="9">
        <v>0</v>
      </c>
      <c r="E60" s="8">
        <v>414549.05</v>
      </c>
      <c r="F60" s="8">
        <v>0</v>
      </c>
      <c r="G60" s="8">
        <v>0</v>
      </c>
      <c r="H60" s="8">
        <v>175853.61</v>
      </c>
      <c r="I60" s="8">
        <v>36706.49</v>
      </c>
      <c r="J60" s="8">
        <v>0</v>
      </c>
      <c r="K60" s="8">
        <v>693839.54</v>
      </c>
      <c r="L60" s="8">
        <v>0</v>
      </c>
      <c r="M60" s="8">
        <v>0</v>
      </c>
      <c r="N60" s="8">
        <v>0</v>
      </c>
      <c r="O60" s="8">
        <v>26769.1</v>
      </c>
      <c r="P60" s="8">
        <v>12506.53</v>
      </c>
      <c r="Q60" s="9">
        <v>155674.35999999999</v>
      </c>
      <c r="R60" s="9">
        <v>0</v>
      </c>
      <c r="S60" s="8">
        <v>0</v>
      </c>
      <c r="T60" s="8">
        <v>0</v>
      </c>
      <c r="U60" s="8">
        <v>0</v>
      </c>
      <c r="V60" s="8">
        <v>0</v>
      </c>
      <c r="W60" s="9">
        <v>0</v>
      </c>
      <c r="X60" s="8">
        <v>0</v>
      </c>
      <c r="Y60" s="9">
        <v>0</v>
      </c>
      <c r="Z60" s="9">
        <v>1226279.73</v>
      </c>
      <c r="AA60" s="10">
        <v>0</v>
      </c>
      <c r="AB60" s="9">
        <v>0</v>
      </c>
      <c r="AC60" s="8">
        <v>0</v>
      </c>
      <c r="AD60" s="11">
        <f t="shared" si="4"/>
        <v>1</v>
      </c>
      <c r="AE60" s="11">
        <f t="shared" si="22"/>
        <v>0.14960317210746912</v>
      </c>
      <c r="AF60" s="11">
        <f t="shared" si="23"/>
        <v>0</v>
      </c>
      <c r="AG60" s="11">
        <f t="shared" si="24"/>
        <v>0.12855881096382568</v>
      </c>
      <c r="AH60" s="11">
        <f t="shared" si="25"/>
        <v>0</v>
      </c>
      <c r="AI60" s="11">
        <f t="shared" si="26"/>
        <v>0</v>
      </c>
      <c r="AJ60" s="11">
        <f t="shared" si="27"/>
        <v>5.4535237760878534E-2</v>
      </c>
      <c r="AK60" s="11">
        <f t="shared" si="28"/>
        <v>1.138331569944632E-2</v>
      </c>
      <c r="AL60" s="11">
        <f t="shared" si="29"/>
        <v>0</v>
      </c>
      <c r="AM60" s="11">
        <f t="shared" si="30"/>
        <v>0.21517160939601182</v>
      </c>
      <c r="AN60" s="11">
        <f t="shared" si="31"/>
        <v>0</v>
      </c>
      <c r="AO60" s="11">
        <f t="shared" si="32"/>
        <v>0</v>
      </c>
      <c r="AP60" s="11">
        <f t="shared" si="33"/>
        <v>0</v>
      </c>
      <c r="AQ60" s="11">
        <f t="shared" si="7"/>
        <v>8.3015596503519806E-3</v>
      </c>
      <c r="AR60" s="11">
        <f t="shared" si="8"/>
        <v>3.8784906782042194E-3</v>
      </c>
      <c r="AS60" s="11">
        <f t="shared" si="9"/>
        <v>4.8277304263885164E-2</v>
      </c>
      <c r="AT60" s="11">
        <f t="shared" si="10"/>
        <v>0</v>
      </c>
      <c r="AU60" s="11">
        <f t="shared" si="11"/>
        <v>0</v>
      </c>
      <c r="AV60" s="11">
        <f t="shared" si="12"/>
        <v>0</v>
      </c>
      <c r="AW60" s="11">
        <f t="shared" si="13"/>
        <v>0</v>
      </c>
      <c r="AX60" s="11">
        <f t="shared" si="14"/>
        <v>0</v>
      </c>
      <c r="AY60" s="11">
        <f t="shared" si="15"/>
        <v>0</v>
      </c>
      <c r="AZ60" s="11">
        <f t="shared" si="16"/>
        <v>0</v>
      </c>
      <c r="BA60" s="11">
        <f t="shared" si="17"/>
        <v>0</v>
      </c>
      <c r="BB60" s="11">
        <f t="shared" si="18"/>
        <v>0.38029049637875467</v>
      </c>
      <c r="BC60" s="11">
        <f t="shared" si="19"/>
        <v>0</v>
      </c>
      <c r="BD60" s="11">
        <f t="shared" si="20"/>
        <v>0</v>
      </c>
      <c r="BE60" s="11">
        <f t="shared" si="21"/>
        <v>0</v>
      </c>
      <c r="BF60" s="12">
        <f t="shared" si="5"/>
        <v>1381954.0899999999</v>
      </c>
      <c r="BG60" s="13">
        <f t="shared" si="6"/>
        <v>0.42856780064263983</v>
      </c>
    </row>
    <row r="61" spans="1:59" customFormat="1" x14ac:dyDescent="0.35">
      <c r="A61" s="7" t="s">
        <v>60</v>
      </c>
      <c r="B61" s="8">
        <v>6238533.8600000003</v>
      </c>
      <c r="C61" s="8">
        <v>0</v>
      </c>
      <c r="D61" s="9">
        <v>0</v>
      </c>
      <c r="E61" s="8">
        <v>0</v>
      </c>
      <c r="F61" s="8">
        <v>2735546.8</v>
      </c>
      <c r="G61" s="8">
        <v>0</v>
      </c>
      <c r="H61" s="8">
        <v>0</v>
      </c>
      <c r="I61" s="8">
        <v>0</v>
      </c>
      <c r="J61" s="8">
        <v>870652.51</v>
      </c>
      <c r="K61" s="8">
        <v>0</v>
      </c>
      <c r="L61" s="8">
        <v>0</v>
      </c>
      <c r="M61" s="8">
        <v>0</v>
      </c>
      <c r="N61" s="8">
        <v>2632334.5499999998</v>
      </c>
      <c r="O61" s="8">
        <v>0</v>
      </c>
      <c r="P61" s="8">
        <v>0</v>
      </c>
      <c r="Q61" s="9">
        <v>0</v>
      </c>
      <c r="R61" s="9">
        <v>0</v>
      </c>
      <c r="S61" s="8">
        <v>0</v>
      </c>
      <c r="T61" s="8">
        <v>0</v>
      </c>
      <c r="U61" s="8">
        <v>0</v>
      </c>
      <c r="V61" s="8">
        <v>0</v>
      </c>
      <c r="W61" s="9">
        <v>0</v>
      </c>
      <c r="X61" s="8">
        <v>0</v>
      </c>
      <c r="Y61" s="9">
        <v>0</v>
      </c>
      <c r="Z61" s="9">
        <v>0</v>
      </c>
      <c r="AA61" s="10">
        <v>0</v>
      </c>
      <c r="AB61" s="9">
        <v>0</v>
      </c>
      <c r="AC61" s="8">
        <v>0</v>
      </c>
      <c r="AD61" s="11">
        <f t="shared" si="4"/>
        <v>1</v>
      </c>
      <c r="AE61" s="11">
        <f t="shared" si="22"/>
        <v>0</v>
      </c>
      <c r="AF61" s="11">
        <f t="shared" si="23"/>
        <v>0</v>
      </c>
      <c r="AG61" s="11">
        <f t="shared" si="24"/>
        <v>0</v>
      </c>
      <c r="AH61" s="11">
        <f t="shared" si="25"/>
        <v>0.43849193759124677</v>
      </c>
      <c r="AI61" s="11">
        <f t="shared" si="26"/>
        <v>0</v>
      </c>
      <c r="AJ61" s="11">
        <f t="shared" si="27"/>
        <v>0</v>
      </c>
      <c r="AK61" s="11">
        <f t="shared" si="28"/>
        <v>0</v>
      </c>
      <c r="AL61" s="11">
        <f t="shared" si="29"/>
        <v>0.13956043672094456</v>
      </c>
      <c r="AM61" s="11">
        <f t="shared" si="30"/>
        <v>0</v>
      </c>
      <c r="AN61" s="11">
        <f t="shared" si="31"/>
        <v>0</v>
      </c>
      <c r="AO61" s="11">
        <f t="shared" si="32"/>
        <v>0</v>
      </c>
      <c r="AP61" s="11">
        <f t="shared" si="33"/>
        <v>0.42194762568780858</v>
      </c>
      <c r="AQ61" s="11">
        <f t="shared" si="7"/>
        <v>0</v>
      </c>
      <c r="AR61" s="11">
        <f t="shared" si="8"/>
        <v>0</v>
      </c>
      <c r="AS61" s="11">
        <f t="shared" si="9"/>
        <v>0</v>
      </c>
      <c r="AT61" s="11">
        <f t="shared" si="10"/>
        <v>0</v>
      </c>
      <c r="AU61" s="11">
        <f t="shared" si="11"/>
        <v>0</v>
      </c>
      <c r="AV61" s="11">
        <f t="shared" si="12"/>
        <v>0</v>
      </c>
      <c r="AW61" s="11">
        <f t="shared" si="13"/>
        <v>0</v>
      </c>
      <c r="AX61" s="11">
        <f t="shared" si="14"/>
        <v>0</v>
      </c>
      <c r="AY61" s="11">
        <f t="shared" si="15"/>
        <v>0</v>
      </c>
      <c r="AZ61" s="11">
        <f t="shared" si="16"/>
        <v>0</v>
      </c>
      <c r="BA61" s="11">
        <f t="shared" si="17"/>
        <v>0</v>
      </c>
      <c r="BB61" s="11">
        <f t="shared" si="18"/>
        <v>0</v>
      </c>
      <c r="BC61" s="11">
        <f t="shared" si="19"/>
        <v>0</v>
      </c>
      <c r="BD61" s="11">
        <f t="shared" si="20"/>
        <v>0</v>
      </c>
      <c r="BE61" s="11">
        <f t="shared" si="21"/>
        <v>0</v>
      </c>
      <c r="BF61" s="12">
        <f t="shared" si="5"/>
        <v>0</v>
      </c>
      <c r="BG61" s="13">
        <f t="shared" si="6"/>
        <v>0</v>
      </c>
    </row>
    <row r="62" spans="1:59" customFormat="1" x14ac:dyDescent="0.35">
      <c r="A62" s="7" t="s">
        <v>61</v>
      </c>
      <c r="B62" s="8">
        <v>1196.6300000000001</v>
      </c>
      <c r="C62" s="8">
        <v>0</v>
      </c>
      <c r="D62" s="9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1196.6300000000001</v>
      </c>
      <c r="O62" s="8">
        <v>0</v>
      </c>
      <c r="P62" s="8">
        <v>0</v>
      </c>
      <c r="Q62" s="9">
        <v>0</v>
      </c>
      <c r="R62" s="9">
        <v>0</v>
      </c>
      <c r="S62" s="8">
        <v>0</v>
      </c>
      <c r="T62" s="8">
        <v>0</v>
      </c>
      <c r="U62" s="8">
        <v>0</v>
      </c>
      <c r="V62" s="8">
        <v>0</v>
      </c>
      <c r="W62" s="9">
        <v>0</v>
      </c>
      <c r="X62" s="8">
        <v>0</v>
      </c>
      <c r="Y62" s="9">
        <v>0</v>
      </c>
      <c r="Z62" s="9">
        <v>0</v>
      </c>
      <c r="AA62" s="10">
        <v>0</v>
      </c>
      <c r="AB62" s="9">
        <v>0</v>
      </c>
      <c r="AC62" s="8">
        <v>0</v>
      </c>
      <c r="AD62" s="11">
        <f t="shared" si="4"/>
        <v>1</v>
      </c>
      <c r="AE62" s="11">
        <f t="shared" si="22"/>
        <v>0</v>
      </c>
      <c r="AF62" s="11">
        <f t="shared" si="23"/>
        <v>0</v>
      </c>
      <c r="AG62" s="11">
        <f t="shared" si="24"/>
        <v>0</v>
      </c>
      <c r="AH62" s="11">
        <f t="shared" si="25"/>
        <v>0</v>
      </c>
      <c r="AI62" s="11">
        <f t="shared" si="26"/>
        <v>0</v>
      </c>
      <c r="AJ62" s="11">
        <f t="shared" si="27"/>
        <v>0</v>
      </c>
      <c r="AK62" s="11">
        <f t="shared" si="28"/>
        <v>0</v>
      </c>
      <c r="AL62" s="11">
        <f t="shared" si="29"/>
        <v>0</v>
      </c>
      <c r="AM62" s="11">
        <f t="shared" si="30"/>
        <v>0</v>
      </c>
      <c r="AN62" s="11">
        <f t="shared" si="31"/>
        <v>0</v>
      </c>
      <c r="AO62" s="11">
        <f t="shared" si="32"/>
        <v>0</v>
      </c>
      <c r="AP62" s="11">
        <f t="shared" si="33"/>
        <v>1</v>
      </c>
      <c r="AQ62" s="11">
        <f t="shared" si="7"/>
        <v>0</v>
      </c>
      <c r="AR62" s="11">
        <f t="shared" si="8"/>
        <v>0</v>
      </c>
      <c r="AS62" s="11">
        <f t="shared" si="9"/>
        <v>0</v>
      </c>
      <c r="AT62" s="11">
        <f t="shared" si="10"/>
        <v>0</v>
      </c>
      <c r="AU62" s="11">
        <f t="shared" si="11"/>
        <v>0</v>
      </c>
      <c r="AV62" s="11">
        <f t="shared" si="12"/>
        <v>0</v>
      </c>
      <c r="AW62" s="11">
        <f t="shared" si="13"/>
        <v>0</v>
      </c>
      <c r="AX62" s="11">
        <f t="shared" si="14"/>
        <v>0</v>
      </c>
      <c r="AY62" s="11">
        <f t="shared" si="15"/>
        <v>0</v>
      </c>
      <c r="AZ62" s="11">
        <f t="shared" si="16"/>
        <v>0</v>
      </c>
      <c r="BA62" s="11">
        <f t="shared" si="17"/>
        <v>0</v>
      </c>
      <c r="BB62" s="11">
        <f t="shared" si="18"/>
        <v>0</v>
      </c>
      <c r="BC62" s="11">
        <f t="shared" si="19"/>
        <v>0</v>
      </c>
      <c r="BD62" s="11">
        <f t="shared" si="20"/>
        <v>0</v>
      </c>
      <c r="BE62" s="11">
        <f t="shared" si="21"/>
        <v>0</v>
      </c>
      <c r="BF62" s="12">
        <f t="shared" si="5"/>
        <v>0</v>
      </c>
      <c r="BG62" s="13">
        <f t="shared" si="6"/>
        <v>0</v>
      </c>
    </row>
    <row r="63" spans="1:59" customFormat="1" x14ac:dyDescent="0.35">
      <c r="A63" s="7" t="s">
        <v>62</v>
      </c>
      <c r="B63" s="8">
        <v>138724.44</v>
      </c>
      <c r="C63" s="8">
        <v>0</v>
      </c>
      <c r="D63" s="9">
        <v>0</v>
      </c>
      <c r="E63" s="8">
        <v>0</v>
      </c>
      <c r="F63" s="8">
        <v>75690</v>
      </c>
      <c r="G63" s="8">
        <v>0</v>
      </c>
      <c r="H63" s="8">
        <v>0</v>
      </c>
      <c r="I63" s="8">
        <v>0</v>
      </c>
      <c r="J63" s="8">
        <v>47756.42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15278.02</v>
      </c>
      <c r="Q63" s="9">
        <v>0</v>
      </c>
      <c r="R63" s="9">
        <v>0</v>
      </c>
      <c r="S63" s="8">
        <v>0</v>
      </c>
      <c r="T63" s="8">
        <v>0</v>
      </c>
      <c r="U63" s="8">
        <v>0</v>
      </c>
      <c r="V63" s="8">
        <v>0</v>
      </c>
      <c r="W63" s="9">
        <v>0</v>
      </c>
      <c r="X63" s="8">
        <v>0</v>
      </c>
      <c r="Y63" s="9">
        <v>0</v>
      </c>
      <c r="Z63" s="9">
        <v>0</v>
      </c>
      <c r="AA63" s="10">
        <v>0</v>
      </c>
      <c r="AB63" s="9">
        <v>0</v>
      </c>
      <c r="AC63" s="8">
        <v>0</v>
      </c>
      <c r="AD63" s="11">
        <f t="shared" si="4"/>
        <v>1</v>
      </c>
      <c r="AE63" s="11">
        <f t="shared" si="22"/>
        <v>0</v>
      </c>
      <c r="AF63" s="11">
        <f t="shared" si="23"/>
        <v>0</v>
      </c>
      <c r="AG63" s="11">
        <f t="shared" si="24"/>
        <v>0</v>
      </c>
      <c r="AH63" s="11">
        <f t="shared" si="25"/>
        <v>0.54561402446461493</v>
      </c>
      <c r="AI63" s="11">
        <f t="shared" si="26"/>
        <v>0</v>
      </c>
      <c r="AJ63" s="11">
        <f t="shared" si="27"/>
        <v>0</v>
      </c>
      <c r="AK63" s="11">
        <f t="shared" si="28"/>
        <v>0</v>
      </c>
      <c r="AL63" s="11">
        <f t="shared" si="29"/>
        <v>0.34425383155268097</v>
      </c>
      <c r="AM63" s="11">
        <f t="shared" si="30"/>
        <v>0</v>
      </c>
      <c r="AN63" s="11">
        <f t="shared" si="31"/>
        <v>0</v>
      </c>
      <c r="AO63" s="11">
        <f t="shared" si="32"/>
        <v>0</v>
      </c>
      <c r="AP63" s="11">
        <f t="shared" si="33"/>
        <v>0</v>
      </c>
      <c r="AQ63" s="11">
        <f t="shared" si="7"/>
        <v>0</v>
      </c>
      <c r="AR63" s="11">
        <f t="shared" si="8"/>
        <v>0.11013214398270413</v>
      </c>
      <c r="AS63" s="11">
        <f t="shared" si="9"/>
        <v>0</v>
      </c>
      <c r="AT63" s="11">
        <f t="shared" si="10"/>
        <v>0</v>
      </c>
      <c r="AU63" s="11">
        <f t="shared" si="11"/>
        <v>0</v>
      </c>
      <c r="AV63" s="11">
        <f t="shared" si="12"/>
        <v>0</v>
      </c>
      <c r="AW63" s="11">
        <f t="shared" si="13"/>
        <v>0</v>
      </c>
      <c r="AX63" s="11">
        <f t="shared" si="14"/>
        <v>0</v>
      </c>
      <c r="AY63" s="11">
        <f t="shared" si="15"/>
        <v>0</v>
      </c>
      <c r="AZ63" s="11">
        <f t="shared" si="16"/>
        <v>0</v>
      </c>
      <c r="BA63" s="11">
        <f t="shared" si="17"/>
        <v>0</v>
      </c>
      <c r="BB63" s="11">
        <f t="shared" si="18"/>
        <v>0</v>
      </c>
      <c r="BC63" s="11">
        <f t="shared" si="19"/>
        <v>0</v>
      </c>
      <c r="BD63" s="11">
        <f t="shared" si="20"/>
        <v>0</v>
      </c>
      <c r="BE63" s="11">
        <f t="shared" si="21"/>
        <v>0</v>
      </c>
      <c r="BF63" s="12">
        <f t="shared" si="5"/>
        <v>0</v>
      </c>
      <c r="BG63" s="13">
        <f t="shared" si="6"/>
        <v>0</v>
      </c>
    </row>
    <row r="64" spans="1:59" customFormat="1" x14ac:dyDescent="0.35">
      <c r="A64" s="7" t="s">
        <v>63</v>
      </c>
      <c r="B64" s="8">
        <v>10460502.439999999</v>
      </c>
      <c r="C64" s="8">
        <v>144140.23000000001</v>
      </c>
      <c r="D64" s="9">
        <v>67158.39</v>
      </c>
      <c r="E64" s="8">
        <v>4837159.9800000004</v>
      </c>
      <c r="F64" s="8">
        <v>0</v>
      </c>
      <c r="G64" s="8">
        <v>565293.03</v>
      </c>
      <c r="H64" s="8">
        <v>11121.57</v>
      </c>
      <c r="I64" s="8">
        <v>0</v>
      </c>
      <c r="J64" s="8">
        <v>88936.78</v>
      </c>
      <c r="K64" s="8">
        <v>1538404.21</v>
      </c>
      <c r="L64" s="8">
        <v>0</v>
      </c>
      <c r="M64" s="8">
        <v>0</v>
      </c>
      <c r="N64" s="8">
        <v>2609967.9900000002</v>
      </c>
      <c r="O64" s="8">
        <v>0</v>
      </c>
      <c r="P64" s="8">
        <v>0</v>
      </c>
      <c r="Q64" s="9">
        <v>262528.3</v>
      </c>
      <c r="R64" s="9">
        <v>0</v>
      </c>
      <c r="S64" s="8">
        <v>0</v>
      </c>
      <c r="T64" s="8">
        <v>0</v>
      </c>
      <c r="U64" s="8">
        <v>0</v>
      </c>
      <c r="V64" s="8">
        <v>0</v>
      </c>
      <c r="W64" s="9">
        <v>0</v>
      </c>
      <c r="X64" s="8">
        <v>0</v>
      </c>
      <c r="Y64" s="9">
        <v>335791.96</v>
      </c>
      <c r="Z64" s="9">
        <v>0</v>
      </c>
      <c r="AA64" s="10">
        <v>0</v>
      </c>
      <c r="AB64" s="9">
        <v>0</v>
      </c>
      <c r="AC64" s="8">
        <v>0</v>
      </c>
      <c r="AD64" s="11">
        <f t="shared" si="4"/>
        <v>1</v>
      </c>
      <c r="AE64" s="11">
        <f t="shared" si="22"/>
        <v>1.3779474822243818E-2</v>
      </c>
      <c r="AF64" s="11">
        <f t="shared" si="23"/>
        <v>6.4201877859320113E-3</v>
      </c>
      <c r="AG64" s="11">
        <f t="shared" si="24"/>
        <v>0.46242138059288102</v>
      </c>
      <c r="AH64" s="11">
        <f t="shared" si="25"/>
        <v>0</v>
      </c>
      <c r="AI64" s="11">
        <f t="shared" si="26"/>
        <v>5.4040714893232228E-2</v>
      </c>
      <c r="AJ64" s="11">
        <f t="shared" si="27"/>
        <v>1.0631965399168723E-3</v>
      </c>
      <c r="AK64" s="11">
        <f t="shared" si="28"/>
        <v>0</v>
      </c>
      <c r="AL64" s="11">
        <f t="shared" si="29"/>
        <v>8.5021518335404167E-3</v>
      </c>
      <c r="AM64" s="11">
        <f t="shared" si="30"/>
        <v>0.14706790795414221</v>
      </c>
      <c r="AN64" s="11">
        <f t="shared" si="31"/>
        <v>0</v>
      </c>
      <c r="AO64" s="11">
        <f t="shared" si="32"/>
        <v>0</v>
      </c>
      <c r="AP64" s="11">
        <f t="shared" si="33"/>
        <v>0.24950694337776</v>
      </c>
      <c r="AQ64" s="11">
        <f t="shared" si="7"/>
        <v>0</v>
      </c>
      <c r="AR64" s="11">
        <f t="shared" si="8"/>
        <v>0</v>
      </c>
      <c r="AS64" s="11">
        <f t="shared" si="9"/>
        <v>2.5097102314714435E-2</v>
      </c>
      <c r="AT64" s="11">
        <f t="shared" si="10"/>
        <v>0</v>
      </c>
      <c r="AU64" s="11">
        <f t="shared" si="11"/>
        <v>0</v>
      </c>
      <c r="AV64" s="11">
        <f t="shared" si="12"/>
        <v>0</v>
      </c>
      <c r="AW64" s="11">
        <f t="shared" si="13"/>
        <v>0</v>
      </c>
      <c r="AX64" s="11">
        <f t="shared" si="14"/>
        <v>0</v>
      </c>
      <c r="AY64" s="11">
        <f t="shared" si="15"/>
        <v>0</v>
      </c>
      <c r="AZ64" s="11">
        <f t="shared" si="16"/>
        <v>0</v>
      </c>
      <c r="BA64" s="11">
        <f t="shared" si="17"/>
        <v>3.2100939885637086E-2</v>
      </c>
      <c r="BB64" s="11">
        <f t="shared" si="18"/>
        <v>0</v>
      </c>
      <c r="BC64" s="11">
        <f t="shared" si="19"/>
        <v>0</v>
      </c>
      <c r="BD64" s="11">
        <f t="shared" si="20"/>
        <v>0</v>
      </c>
      <c r="BE64" s="11">
        <f t="shared" si="21"/>
        <v>0</v>
      </c>
      <c r="BF64" s="12">
        <f t="shared" si="5"/>
        <v>665478.65</v>
      </c>
      <c r="BG64" s="13">
        <f t="shared" si="6"/>
        <v>6.3618229986283525E-2</v>
      </c>
    </row>
    <row r="65" spans="1:59" customFormat="1" x14ac:dyDescent="0.35">
      <c r="A65" s="7" t="s">
        <v>64</v>
      </c>
      <c r="B65" s="8">
        <v>34856463.920000002</v>
      </c>
      <c r="C65" s="8">
        <v>0</v>
      </c>
      <c r="D65" s="9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2201795.17</v>
      </c>
      <c r="L65" s="8">
        <v>0</v>
      </c>
      <c r="M65" s="8">
        <v>0</v>
      </c>
      <c r="N65" s="8">
        <v>0</v>
      </c>
      <c r="O65" s="8">
        <v>32654668.75</v>
      </c>
      <c r="P65" s="8">
        <v>0</v>
      </c>
      <c r="Q65" s="9">
        <v>0</v>
      </c>
      <c r="R65" s="9">
        <v>0</v>
      </c>
      <c r="S65" s="8">
        <v>0</v>
      </c>
      <c r="T65" s="8">
        <v>0</v>
      </c>
      <c r="U65" s="8">
        <v>0</v>
      </c>
      <c r="V65" s="8">
        <v>0</v>
      </c>
      <c r="W65" s="9">
        <v>0</v>
      </c>
      <c r="X65" s="8">
        <v>0</v>
      </c>
      <c r="Y65" s="9">
        <v>0</v>
      </c>
      <c r="Z65" s="9">
        <v>0</v>
      </c>
      <c r="AA65" s="10">
        <v>0</v>
      </c>
      <c r="AB65" s="9">
        <v>0</v>
      </c>
      <c r="AC65" s="8">
        <v>0</v>
      </c>
      <c r="AD65" s="11">
        <f t="shared" si="4"/>
        <v>1</v>
      </c>
      <c r="AE65" s="11">
        <f t="shared" si="22"/>
        <v>0</v>
      </c>
      <c r="AF65" s="11">
        <f t="shared" si="23"/>
        <v>0</v>
      </c>
      <c r="AG65" s="11">
        <f t="shared" si="24"/>
        <v>0</v>
      </c>
      <c r="AH65" s="11">
        <f t="shared" si="25"/>
        <v>0</v>
      </c>
      <c r="AI65" s="11">
        <f t="shared" si="26"/>
        <v>0</v>
      </c>
      <c r="AJ65" s="11">
        <f t="shared" si="27"/>
        <v>0</v>
      </c>
      <c r="AK65" s="11">
        <f t="shared" si="28"/>
        <v>0</v>
      </c>
      <c r="AL65" s="11">
        <f t="shared" si="29"/>
        <v>0</v>
      </c>
      <c r="AM65" s="11">
        <f t="shared" si="30"/>
        <v>6.3167485234686988E-2</v>
      </c>
      <c r="AN65" s="11">
        <f t="shared" si="31"/>
        <v>0</v>
      </c>
      <c r="AO65" s="11">
        <f t="shared" si="32"/>
        <v>0</v>
      </c>
      <c r="AP65" s="11">
        <f t="shared" si="33"/>
        <v>0</v>
      </c>
      <c r="AQ65" s="11">
        <f t="shared" si="7"/>
        <v>0.93683251476531293</v>
      </c>
      <c r="AR65" s="11">
        <f t="shared" si="8"/>
        <v>0</v>
      </c>
      <c r="AS65" s="11">
        <f t="shared" si="9"/>
        <v>0</v>
      </c>
      <c r="AT65" s="11">
        <f t="shared" si="10"/>
        <v>0</v>
      </c>
      <c r="AU65" s="11">
        <f t="shared" si="11"/>
        <v>0</v>
      </c>
      <c r="AV65" s="11">
        <f t="shared" si="12"/>
        <v>0</v>
      </c>
      <c r="AW65" s="11">
        <f t="shared" si="13"/>
        <v>0</v>
      </c>
      <c r="AX65" s="11">
        <f t="shared" si="14"/>
        <v>0</v>
      </c>
      <c r="AY65" s="11">
        <f t="shared" si="15"/>
        <v>0</v>
      </c>
      <c r="AZ65" s="11">
        <f t="shared" si="16"/>
        <v>0</v>
      </c>
      <c r="BA65" s="11">
        <f t="shared" si="17"/>
        <v>0</v>
      </c>
      <c r="BB65" s="11">
        <f t="shared" si="18"/>
        <v>0</v>
      </c>
      <c r="BC65" s="11">
        <f t="shared" si="19"/>
        <v>0</v>
      </c>
      <c r="BD65" s="11">
        <f t="shared" si="20"/>
        <v>0</v>
      </c>
      <c r="BE65" s="11">
        <f t="shared" si="21"/>
        <v>0</v>
      </c>
      <c r="BF65" s="12">
        <f t="shared" si="5"/>
        <v>0</v>
      </c>
      <c r="BG65" s="13">
        <f t="shared" si="6"/>
        <v>0</v>
      </c>
    </row>
    <row r="66" spans="1:59" customFormat="1" x14ac:dyDescent="0.35">
      <c r="A66" s="7" t="s">
        <v>65</v>
      </c>
      <c r="B66" s="8">
        <v>86724211.310000002</v>
      </c>
      <c r="C66" s="8">
        <v>161.68</v>
      </c>
      <c r="D66" s="9">
        <v>0</v>
      </c>
      <c r="E66" s="8">
        <v>0</v>
      </c>
      <c r="F66" s="8">
        <v>1739491.62</v>
      </c>
      <c r="G66" s="8">
        <v>0</v>
      </c>
      <c r="H66" s="8">
        <v>6026.33</v>
      </c>
      <c r="I66" s="8">
        <v>0</v>
      </c>
      <c r="J66" s="8">
        <v>4383612.42</v>
      </c>
      <c r="K66" s="8">
        <v>0</v>
      </c>
      <c r="L66" s="8">
        <v>127432.75</v>
      </c>
      <c r="M66" s="8">
        <v>0</v>
      </c>
      <c r="N66" s="8">
        <v>80322600.670000002</v>
      </c>
      <c r="O66" s="8">
        <v>0</v>
      </c>
      <c r="P66" s="8">
        <v>0</v>
      </c>
      <c r="Q66" s="9">
        <v>0</v>
      </c>
      <c r="R66" s="9">
        <v>0</v>
      </c>
      <c r="S66" s="8">
        <v>0</v>
      </c>
      <c r="T66" s="8">
        <v>0</v>
      </c>
      <c r="U66" s="8">
        <v>0</v>
      </c>
      <c r="V66" s="8">
        <v>0</v>
      </c>
      <c r="W66" s="9">
        <v>0</v>
      </c>
      <c r="X66" s="8">
        <v>0</v>
      </c>
      <c r="Y66" s="9">
        <v>0</v>
      </c>
      <c r="Z66" s="9">
        <v>144885.85</v>
      </c>
      <c r="AA66" s="10">
        <v>0</v>
      </c>
      <c r="AB66" s="9">
        <v>0</v>
      </c>
      <c r="AC66" s="8">
        <v>0</v>
      </c>
      <c r="AD66" s="11">
        <f t="shared" si="4"/>
        <v>1</v>
      </c>
      <c r="AE66" s="11">
        <f t="shared" si="22"/>
        <v>1.8643006094580302E-6</v>
      </c>
      <c r="AF66" s="11">
        <f t="shared" si="23"/>
        <v>0</v>
      </c>
      <c r="AG66" s="11">
        <f t="shared" si="24"/>
        <v>0</v>
      </c>
      <c r="AH66" s="11">
        <f t="shared" si="25"/>
        <v>2.0057739283233154E-2</v>
      </c>
      <c r="AI66" s="11">
        <f t="shared" si="26"/>
        <v>0</v>
      </c>
      <c r="AJ66" s="11">
        <f t="shared" si="27"/>
        <v>6.9488438222385025E-5</v>
      </c>
      <c r="AK66" s="11">
        <f t="shared" si="28"/>
        <v>0</v>
      </c>
      <c r="AL66" s="11">
        <f t="shared" si="29"/>
        <v>5.0546581557606322E-2</v>
      </c>
      <c r="AM66" s="11">
        <f t="shared" si="30"/>
        <v>0</v>
      </c>
      <c r="AN66" s="11">
        <f t="shared" si="31"/>
        <v>1.4694022358356803E-3</v>
      </c>
      <c r="AO66" s="11">
        <f t="shared" si="32"/>
        <v>0</v>
      </c>
      <c r="AP66" s="11">
        <f t="shared" si="33"/>
        <v>0.92618427376506052</v>
      </c>
      <c r="AQ66" s="11">
        <f t="shared" si="7"/>
        <v>0</v>
      </c>
      <c r="AR66" s="11">
        <f t="shared" si="8"/>
        <v>0</v>
      </c>
      <c r="AS66" s="11">
        <f t="shared" si="9"/>
        <v>0</v>
      </c>
      <c r="AT66" s="11">
        <f t="shared" si="10"/>
        <v>0</v>
      </c>
      <c r="AU66" s="11">
        <f t="shared" si="11"/>
        <v>0</v>
      </c>
      <c r="AV66" s="11">
        <f t="shared" si="12"/>
        <v>0</v>
      </c>
      <c r="AW66" s="11">
        <f t="shared" si="13"/>
        <v>0</v>
      </c>
      <c r="AX66" s="11">
        <f t="shared" si="14"/>
        <v>0</v>
      </c>
      <c r="AY66" s="11">
        <f t="shared" si="15"/>
        <v>0</v>
      </c>
      <c r="AZ66" s="11">
        <f t="shared" si="16"/>
        <v>0</v>
      </c>
      <c r="BA66" s="11">
        <f t="shared" si="17"/>
        <v>0</v>
      </c>
      <c r="BB66" s="11">
        <f t="shared" si="18"/>
        <v>1.6706505347405044E-3</v>
      </c>
      <c r="BC66" s="11">
        <f t="shared" si="19"/>
        <v>0</v>
      </c>
      <c r="BD66" s="11">
        <f t="shared" si="20"/>
        <v>0</v>
      </c>
      <c r="BE66" s="11">
        <f t="shared" si="21"/>
        <v>0</v>
      </c>
      <c r="BF66" s="12">
        <f t="shared" si="5"/>
        <v>144885.85</v>
      </c>
      <c r="BG66" s="13">
        <f t="shared" si="6"/>
        <v>1.6706505347405044E-3</v>
      </c>
    </row>
    <row r="67" spans="1:59" customFormat="1" x14ac:dyDescent="0.35">
      <c r="A67" s="7" t="s">
        <v>66</v>
      </c>
      <c r="B67" s="8">
        <v>39207059.369999997</v>
      </c>
      <c r="C67" s="8">
        <v>106503.13</v>
      </c>
      <c r="D67" s="9">
        <v>0</v>
      </c>
      <c r="E67" s="8">
        <v>555807.67000000004</v>
      </c>
      <c r="F67" s="8">
        <v>0</v>
      </c>
      <c r="G67" s="8">
        <v>236795.9</v>
      </c>
      <c r="H67" s="8">
        <v>453772.64</v>
      </c>
      <c r="I67" s="8">
        <v>0</v>
      </c>
      <c r="J67" s="8">
        <v>88459.57</v>
      </c>
      <c r="K67" s="8">
        <v>4856109.3899999997</v>
      </c>
      <c r="L67" s="8">
        <v>4278209.17</v>
      </c>
      <c r="M67" s="8">
        <v>0</v>
      </c>
      <c r="N67" s="8">
        <v>923869.48</v>
      </c>
      <c r="O67" s="8">
        <v>27600662.949999999</v>
      </c>
      <c r="P67" s="8">
        <v>1738.17</v>
      </c>
      <c r="Q67" s="9">
        <v>105131.31</v>
      </c>
      <c r="R67" s="9">
        <v>0</v>
      </c>
      <c r="S67" s="8">
        <v>0</v>
      </c>
      <c r="T67" s="8">
        <v>0</v>
      </c>
      <c r="U67" s="8">
        <v>0</v>
      </c>
      <c r="V67" s="8">
        <v>0</v>
      </c>
      <c r="W67" s="9">
        <v>0</v>
      </c>
      <c r="X67" s="8">
        <v>0</v>
      </c>
      <c r="Y67" s="9">
        <v>0</v>
      </c>
      <c r="Z67" s="9">
        <v>0</v>
      </c>
      <c r="AA67" s="10">
        <v>0</v>
      </c>
      <c r="AB67" s="9">
        <v>0</v>
      </c>
      <c r="AC67" s="8">
        <v>0</v>
      </c>
      <c r="AD67" s="11">
        <f t="shared" si="4"/>
        <v>1</v>
      </c>
      <c r="AE67" s="11">
        <f t="shared" si="22"/>
        <v>2.7164273911726424E-3</v>
      </c>
      <c r="AF67" s="11">
        <f t="shared" si="23"/>
        <v>0</v>
      </c>
      <c r="AG67" s="11">
        <f t="shared" si="24"/>
        <v>1.4176214154568463E-2</v>
      </c>
      <c r="AH67" s="11">
        <f t="shared" si="25"/>
        <v>0</v>
      </c>
      <c r="AI67" s="11">
        <f t="shared" si="26"/>
        <v>6.0396240831361286E-3</v>
      </c>
      <c r="AJ67" s="11">
        <f t="shared" si="27"/>
        <v>1.1573748383364158E-2</v>
      </c>
      <c r="AK67" s="11">
        <f t="shared" si="28"/>
        <v>0</v>
      </c>
      <c r="AL67" s="11">
        <f t="shared" si="29"/>
        <v>2.2562153709412463E-3</v>
      </c>
      <c r="AM67" s="11">
        <f t="shared" si="30"/>
        <v>0.12385803648706542</v>
      </c>
      <c r="AN67" s="11">
        <f t="shared" si="31"/>
        <v>0.10911833834887272</v>
      </c>
      <c r="AO67" s="11">
        <f t="shared" si="32"/>
        <v>0</v>
      </c>
      <c r="AP67" s="11">
        <f t="shared" si="33"/>
        <v>2.3563855459838839E-2</v>
      </c>
      <c r="AQ67" s="11">
        <f t="shared" si="7"/>
        <v>0.70397176920437843</v>
      </c>
      <c r="AR67" s="11">
        <f t="shared" si="8"/>
        <v>4.4333087661503962E-5</v>
      </c>
      <c r="AS67" s="11">
        <f t="shared" si="9"/>
        <v>2.6814382840566501E-3</v>
      </c>
      <c r="AT67" s="11">
        <f t="shared" si="10"/>
        <v>0</v>
      </c>
      <c r="AU67" s="11">
        <f t="shared" si="11"/>
        <v>0</v>
      </c>
      <c r="AV67" s="11">
        <f t="shared" si="12"/>
        <v>0</v>
      </c>
      <c r="AW67" s="11">
        <f t="shared" si="13"/>
        <v>0</v>
      </c>
      <c r="AX67" s="11">
        <f t="shared" si="14"/>
        <v>0</v>
      </c>
      <c r="AY67" s="11">
        <f t="shared" si="15"/>
        <v>0</v>
      </c>
      <c r="AZ67" s="11">
        <f t="shared" si="16"/>
        <v>0</v>
      </c>
      <c r="BA67" s="11">
        <f t="shared" si="17"/>
        <v>0</v>
      </c>
      <c r="BB67" s="11">
        <f t="shared" si="18"/>
        <v>0</v>
      </c>
      <c r="BC67" s="11">
        <f t="shared" si="19"/>
        <v>0</v>
      </c>
      <c r="BD67" s="11">
        <f t="shared" si="20"/>
        <v>0</v>
      </c>
      <c r="BE67" s="11">
        <f t="shared" si="21"/>
        <v>0</v>
      </c>
      <c r="BF67" s="12">
        <f t="shared" si="5"/>
        <v>105131.31</v>
      </c>
      <c r="BG67" s="13">
        <f t="shared" si="6"/>
        <v>2.6814382840566501E-3</v>
      </c>
    </row>
    <row r="68" spans="1:59" customFormat="1" x14ac:dyDescent="0.35">
      <c r="A68" s="7" t="s">
        <v>67</v>
      </c>
      <c r="B68" s="8">
        <v>211973863.68000001</v>
      </c>
      <c r="C68" s="8">
        <v>1743240.66</v>
      </c>
      <c r="D68" s="9">
        <v>0</v>
      </c>
      <c r="E68" s="8">
        <v>7005282.6699999999</v>
      </c>
      <c r="F68" s="8">
        <v>2198.36</v>
      </c>
      <c r="G68" s="8">
        <v>410912.68</v>
      </c>
      <c r="H68" s="8">
        <v>1867207.86</v>
      </c>
      <c r="I68" s="8">
        <v>0</v>
      </c>
      <c r="J68" s="8">
        <v>21182.83</v>
      </c>
      <c r="K68" s="8">
        <v>110537376.81999999</v>
      </c>
      <c r="L68" s="8">
        <v>244583.03</v>
      </c>
      <c r="M68" s="8">
        <v>404.25</v>
      </c>
      <c r="N68" s="8">
        <v>381.65</v>
      </c>
      <c r="O68" s="8">
        <v>89981354.069999993</v>
      </c>
      <c r="P68" s="8">
        <v>147073.15</v>
      </c>
      <c r="Q68" s="9">
        <v>1887.3</v>
      </c>
      <c r="R68" s="9">
        <v>0</v>
      </c>
      <c r="S68" s="8">
        <v>0</v>
      </c>
      <c r="T68" s="8">
        <v>0</v>
      </c>
      <c r="U68" s="8">
        <v>0</v>
      </c>
      <c r="V68" s="8">
        <v>0</v>
      </c>
      <c r="W68" s="9">
        <v>0</v>
      </c>
      <c r="X68" s="8">
        <v>0</v>
      </c>
      <c r="Y68" s="9">
        <v>0</v>
      </c>
      <c r="Z68" s="9">
        <v>0</v>
      </c>
      <c r="AA68" s="10">
        <v>0</v>
      </c>
      <c r="AB68" s="9">
        <v>10778.35</v>
      </c>
      <c r="AC68" s="8">
        <v>0</v>
      </c>
      <c r="AD68" s="11">
        <f t="shared" ref="AD68:AD101" si="34">IF(ISERROR(B68/$B68),0,B68/$B68)</f>
        <v>1</v>
      </c>
      <c r="AE68" s="11">
        <f t="shared" si="22"/>
        <v>8.2238471750065885E-3</v>
      </c>
      <c r="AF68" s="11">
        <f t="shared" si="23"/>
        <v>0</v>
      </c>
      <c r="AG68" s="11">
        <f t="shared" si="24"/>
        <v>3.3047860469134605E-2</v>
      </c>
      <c r="AH68" s="11">
        <f t="shared" si="25"/>
        <v>1.0370901213173567E-5</v>
      </c>
      <c r="AI68" s="11">
        <f t="shared" si="26"/>
        <v>1.9385063463310836E-3</v>
      </c>
      <c r="AJ68" s="11">
        <f t="shared" si="27"/>
        <v>8.8086702180358162E-3</v>
      </c>
      <c r="AK68" s="11">
        <f t="shared" si="28"/>
        <v>0</v>
      </c>
      <c r="AL68" s="11">
        <f t="shared" si="29"/>
        <v>9.9931329420772496E-5</v>
      </c>
      <c r="AM68" s="11">
        <f t="shared" si="30"/>
        <v>0.5214670096633679</v>
      </c>
      <c r="AN68" s="11">
        <f t="shared" si="31"/>
        <v>1.1538357878366904E-3</v>
      </c>
      <c r="AO68" s="11">
        <f t="shared" si="32"/>
        <v>1.9070747354507059E-6</v>
      </c>
      <c r="AP68" s="11">
        <f t="shared" si="33"/>
        <v>1.8004578176493799E-6</v>
      </c>
      <c r="AQ68" s="11">
        <f t="shared" si="7"/>
        <v>0.42449268276695495</v>
      </c>
      <c r="AR68" s="11">
        <f t="shared" si="8"/>
        <v>6.938268116961088E-4</v>
      </c>
      <c r="AS68" s="11">
        <f t="shared" si="9"/>
        <v>8.9034561489576183E-6</v>
      </c>
      <c r="AT68" s="11">
        <f t="shared" si="10"/>
        <v>0</v>
      </c>
      <c r="AU68" s="11">
        <f t="shared" si="11"/>
        <v>0</v>
      </c>
      <c r="AV68" s="11">
        <f t="shared" si="12"/>
        <v>0</v>
      </c>
      <c r="AW68" s="11">
        <f t="shared" si="13"/>
        <v>0</v>
      </c>
      <c r="AX68" s="11">
        <f t="shared" si="14"/>
        <v>0</v>
      </c>
      <c r="AY68" s="11">
        <f t="shared" si="15"/>
        <v>0</v>
      </c>
      <c r="AZ68" s="11">
        <f t="shared" si="16"/>
        <v>0</v>
      </c>
      <c r="BA68" s="11">
        <f t="shared" si="17"/>
        <v>0</v>
      </c>
      <c r="BB68" s="11">
        <f t="shared" si="18"/>
        <v>0</v>
      </c>
      <c r="BC68" s="11">
        <f t="shared" si="19"/>
        <v>0</v>
      </c>
      <c r="BD68" s="11">
        <f t="shared" si="20"/>
        <v>5.0847542300173446E-5</v>
      </c>
      <c r="BE68" s="11">
        <f t="shared" si="21"/>
        <v>0</v>
      </c>
      <c r="BF68" s="12">
        <f t="shared" ref="BF68:BF101" si="35">SUM(D68,Q68:R68,W68,Y68:Z68,AB68)</f>
        <v>12665.65</v>
      </c>
      <c r="BG68" s="13">
        <f t="shared" ref="BG68:BG101" si="36">IF(ISERROR(BF68/$B68),0,BF68/$B68)</f>
        <v>5.9750998449131061E-5</v>
      </c>
    </row>
    <row r="69" spans="1:59" customFormat="1" x14ac:dyDescent="0.35">
      <c r="A69" s="7" t="s">
        <v>68</v>
      </c>
      <c r="B69" s="8">
        <v>147537703.94999999</v>
      </c>
      <c r="C69" s="8">
        <v>1743240.66</v>
      </c>
      <c r="D69" s="9">
        <v>0</v>
      </c>
      <c r="E69" s="8">
        <v>7005282.6699999999</v>
      </c>
      <c r="F69" s="8">
        <v>2198.36</v>
      </c>
      <c r="G69" s="8">
        <v>28345</v>
      </c>
      <c r="H69" s="8">
        <v>1867207.86</v>
      </c>
      <c r="I69" s="8">
        <v>0</v>
      </c>
      <c r="J69" s="8">
        <v>21182.83</v>
      </c>
      <c r="K69" s="8">
        <v>48080100.130000003</v>
      </c>
      <c r="L69" s="8">
        <v>240018.48</v>
      </c>
      <c r="M69" s="8">
        <v>404.25</v>
      </c>
      <c r="N69" s="8">
        <v>381.65</v>
      </c>
      <c r="O69" s="8">
        <v>88389603.25</v>
      </c>
      <c r="P69" s="8">
        <v>147073.15</v>
      </c>
      <c r="Q69" s="9">
        <v>1887.3</v>
      </c>
      <c r="R69" s="9">
        <v>0</v>
      </c>
      <c r="S69" s="8">
        <v>0</v>
      </c>
      <c r="T69" s="8">
        <v>0</v>
      </c>
      <c r="U69" s="8">
        <v>0</v>
      </c>
      <c r="V69" s="8">
        <v>0</v>
      </c>
      <c r="W69" s="9">
        <v>0</v>
      </c>
      <c r="X69" s="8">
        <v>0</v>
      </c>
      <c r="Y69" s="9">
        <v>0</v>
      </c>
      <c r="Z69" s="9">
        <v>0</v>
      </c>
      <c r="AA69" s="10">
        <v>0</v>
      </c>
      <c r="AB69" s="9">
        <v>10778.35</v>
      </c>
      <c r="AC69" s="8">
        <v>0</v>
      </c>
      <c r="AD69" s="11">
        <f t="shared" si="34"/>
        <v>1</v>
      </c>
      <c r="AE69" s="11">
        <f t="shared" si="22"/>
        <v>1.1815560452199921E-2</v>
      </c>
      <c r="AF69" s="11">
        <f t="shared" si="23"/>
        <v>0</v>
      </c>
      <c r="AG69" s="11">
        <f t="shared" si="24"/>
        <v>4.7481304659411437E-2</v>
      </c>
      <c r="AH69" s="11">
        <f t="shared" si="25"/>
        <v>1.4900326771690962E-5</v>
      </c>
      <c r="AI69" s="11">
        <f t="shared" si="26"/>
        <v>1.9212038171345015E-4</v>
      </c>
      <c r="AJ69" s="11">
        <f t="shared" si="27"/>
        <v>1.2655801263064188E-2</v>
      </c>
      <c r="AK69" s="11">
        <f t="shared" si="28"/>
        <v>0</v>
      </c>
      <c r="AL69" s="11">
        <f t="shared" si="29"/>
        <v>1.4357570595770414E-4</v>
      </c>
      <c r="AM69" s="11">
        <f t="shared" si="30"/>
        <v>0.32588347820767349</v>
      </c>
      <c r="AN69" s="11">
        <f t="shared" si="31"/>
        <v>1.6268280824089647E-3</v>
      </c>
      <c r="AO69" s="11">
        <f t="shared" si="32"/>
        <v>2.7399775730344762E-6</v>
      </c>
      <c r="AP69" s="11">
        <f t="shared" si="33"/>
        <v>2.5867963902253749E-6</v>
      </c>
      <c r="AQ69" s="11">
        <f t="shared" si="7"/>
        <v>0.59909840592310515</v>
      </c>
      <c r="AR69" s="11">
        <f t="shared" si="8"/>
        <v>9.9685128656904257E-4</v>
      </c>
      <c r="AS69" s="11">
        <f t="shared" si="9"/>
        <v>1.2791984350248525E-5</v>
      </c>
      <c r="AT69" s="11">
        <f t="shared" si="10"/>
        <v>0</v>
      </c>
      <c r="AU69" s="11">
        <f t="shared" si="11"/>
        <v>0</v>
      </c>
      <c r="AV69" s="11">
        <f t="shared" si="12"/>
        <v>0</v>
      </c>
      <c r="AW69" s="11">
        <f t="shared" si="13"/>
        <v>0</v>
      </c>
      <c r="AX69" s="11">
        <f t="shared" si="14"/>
        <v>0</v>
      </c>
      <c r="AY69" s="11">
        <f t="shared" si="15"/>
        <v>0</v>
      </c>
      <c r="AZ69" s="11">
        <f t="shared" si="16"/>
        <v>0</v>
      </c>
      <c r="BA69" s="11">
        <f t="shared" si="17"/>
        <v>0</v>
      </c>
      <c r="BB69" s="11">
        <f t="shared" si="18"/>
        <v>0</v>
      </c>
      <c r="BC69" s="11">
        <f t="shared" si="19"/>
        <v>0</v>
      </c>
      <c r="BD69" s="11">
        <f t="shared" si="20"/>
        <v>7.3054885032321947E-5</v>
      </c>
      <c r="BE69" s="11">
        <f t="shared" si="21"/>
        <v>0</v>
      </c>
      <c r="BF69" s="12">
        <f t="shared" si="35"/>
        <v>12665.65</v>
      </c>
      <c r="BG69" s="13">
        <f t="shared" si="36"/>
        <v>8.5846869382570469E-5</v>
      </c>
    </row>
    <row r="70" spans="1:59" customFormat="1" x14ac:dyDescent="0.35">
      <c r="A70" s="7" t="s">
        <v>69</v>
      </c>
      <c r="B70" s="8">
        <v>64436159.740000002</v>
      </c>
      <c r="C70" s="8">
        <v>0</v>
      </c>
      <c r="D70" s="9">
        <v>0</v>
      </c>
      <c r="E70" s="8">
        <v>0</v>
      </c>
      <c r="F70" s="8">
        <v>0</v>
      </c>
      <c r="G70" s="8">
        <v>382567.67999999999</v>
      </c>
      <c r="H70" s="8">
        <v>0</v>
      </c>
      <c r="I70" s="8">
        <v>0</v>
      </c>
      <c r="J70" s="8">
        <v>0</v>
      </c>
      <c r="K70" s="8">
        <v>62457276.700000003</v>
      </c>
      <c r="L70" s="8">
        <v>4564.54</v>
      </c>
      <c r="M70" s="8">
        <v>0</v>
      </c>
      <c r="N70" s="8">
        <v>0</v>
      </c>
      <c r="O70" s="8">
        <v>1591750.82</v>
      </c>
      <c r="P70" s="8">
        <v>0</v>
      </c>
      <c r="Q70" s="9">
        <v>0</v>
      </c>
      <c r="R70" s="9">
        <v>0</v>
      </c>
      <c r="S70" s="8">
        <v>0</v>
      </c>
      <c r="T70" s="8">
        <v>0</v>
      </c>
      <c r="U70" s="8">
        <v>0</v>
      </c>
      <c r="V70" s="8">
        <v>0</v>
      </c>
      <c r="W70" s="9">
        <v>0</v>
      </c>
      <c r="X70" s="8">
        <v>0</v>
      </c>
      <c r="Y70" s="9">
        <v>0</v>
      </c>
      <c r="Z70" s="9">
        <v>0</v>
      </c>
      <c r="AA70" s="10">
        <v>0</v>
      </c>
      <c r="AB70" s="9">
        <v>0</v>
      </c>
      <c r="AC70" s="8">
        <v>0</v>
      </c>
      <c r="AD70" s="11">
        <f t="shared" si="34"/>
        <v>1</v>
      </c>
      <c r="AE70" s="11">
        <f t="shared" si="22"/>
        <v>0</v>
      </c>
      <c r="AF70" s="11">
        <f t="shared" si="23"/>
        <v>0</v>
      </c>
      <c r="AG70" s="11">
        <f t="shared" si="24"/>
        <v>0</v>
      </c>
      <c r="AH70" s="11">
        <f t="shared" si="25"/>
        <v>0</v>
      </c>
      <c r="AI70" s="11">
        <f t="shared" si="26"/>
        <v>5.9371582903708277E-3</v>
      </c>
      <c r="AJ70" s="11">
        <f t="shared" si="27"/>
        <v>0</v>
      </c>
      <c r="AK70" s="11">
        <f t="shared" si="28"/>
        <v>0</v>
      </c>
      <c r="AL70" s="11">
        <f t="shared" si="29"/>
        <v>0</v>
      </c>
      <c r="AM70" s="11">
        <f t="shared" si="30"/>
        <v>0.96928924616263923</v>
      </c>
      <c r="AN70" s="11">
        <f t="shared" si="31"/>
        <v>7.0838175620923486E-5</v>
      </c>
      <c r="AO70" s="11">
        <f t="shared" si="32"/>
        <v>0</v>
      </c>
      <c r="AP70" s="11">
        <f t="shared" si="33"/>
        <v>0</v>
      </c>
      <c r="AQ70" s="11">
        <f t="shared" si="7"/>
        <v>2.4702757371369073E-2</v>
      </c>
      <c r="AR70" s="11">
        <f t="shared" si="8"/>
        <v>0</v>
      </c>
      <c r="AS70" s="11">
        <f t="shared" si="9"/>
        <v>0</v>
      </c>
      <c r="AT70" s="11">
        <f t="shared" si="10"/>
        <v>0</v>
      </c>
      <c r="AU70" s="11">
        <f t="shared" si="11"/>
        <v>0</v>
      </c>
      <c r="AV70" s="11">
        <f t="shared" si="12"/>
        <v>0</v>
      </c>
      <c r="AW70" s="11">
        <f t="shared" si="13"/>
        <v>0</v>
      </c>
      <c r="AX70" s="11">
        <f t="shared" si="14"/>
        <v>0</v>
      </c>
      <c r="AY70" s="11">
        <f t="shared" si="15"/>
        <v>0</v>
      </c>
      <c r="AZ70" s="11">
        <f t="shared" si="16"/>
        <v>0</v>
      </c>
      <c r="BA70" s="11">
        <f t="shared" si="17"/>
        <v>0</v>
      </c>
      <c r="BB70" s="11">
        <f t="shared" si="18"/>
        <v>0</v>
      </c>
      <c r="BC70" s="11">
        <f t="shared" si="19"/>
        <v>0</v>
      </c>
      <c r="BD70" s="11">
        <f t="shared" si="20"/>
        <v>0</v>
      </c>
      <c r="BE70" s="11">
        <f t="shared" si="21"/>
        <v>0</v>
      </c>
      <c r="BF70" s="12">
        <f t="shared" si="35"/>
        <v>0</v>
      </c>
      <c r="BG70" s="13">
        <f t="shared" si="36"/>
        <v>0</v>
      </c>
    </row>
    <row r="71" spans="1:59" customFormat="1" x14ac:dyDescent="0.35">
      <c r="A71" s="7" t="s">
        <v>70</v>
      </c>
      <c r="B71" s="8">
        <v>419918982.38</v>
      </c>
      <c r="C71" s="8">
        <v>7818166.8300000001</v>
      </c>
      <c r="D71" s="9">
        <v>10318397.890000001</v>
      </c>
      <c r="E71" s="8">
        <v>74846640.489999995</v>
      </c>
      <c r="F71" s="8">
        <v>4752962.09</v>
      </c>
      <c r="G71" s="8">
        <v>1647788.68</v>
      </c>
      <c r="H71" s="8">
        <v>1784366.92</v>
      </c>
      <c r="I71" s="8">
        <v>51359.58</v>
      </c>
      <c r="J71" s="8">
        <v>4964499.09</v>
      </c>
      <c r="K71" s="8">
        <v>54982450.939999998</v>
      </c>
      <c r="L71" s="8">
        <v>26479786.399999999</v>
      </c>
      <c r="M71" s="8">
        <v>47458.99</v>
      </c>
      <c r="N71" s="8">
        <v>10328147.960000001</v>
      </c>
      <c r="O71" s="8">
        <v>76644970.739999995</v>
      </c>
      <c r="P71" s="8">
        <v>3529324.44</v>
      </c>
      <c r="Q71" s="9">
        <v>65624452.259999998</v>
      </c>
      <c r="R71" s="9">
        <v>1766327.92</v>
      </c>
      <c r="S71" s="8">
        <v>0</v>
      </c>
      <c r="T71" s="8">
        <v>0</v>
      </c>
      <c r="U71" s="8">
        <v>578339.29</v>
      </c>
      <c r="V71" s="8">
        <v>0</v>
      </c>
      <c r="W71" s="9">
        <v>0</v>
      </c>
      <c r="X71" s="8">
        <v>49291.97</v>
      </c>
      <c r="Y71" s="9">
        <v>14362010.619999999</v>
      </c>
      <c r="Z71" s="9">
        <v>26978030.539999999</v>
      </c>
      <c r="AA71" s="10">
        <v>0</v>
      </c>
      <c r="AB71" s="9">
        <v>32364208.73</v>
      </c>
      <c r="AC71" s="8">
        <v>0</v>
      </c>
      <c r="AD71" s="11">
        <f t="shared" si="34"/>
        <v>1</v>
      </c>
      <c r="AE71" s="11">
        <f t="shared" si="22"/>
        <v>1.8618274376853618E-2</v>
      </c>
      <c r="AF71" s="11">
        <f t="shared" si="23"/>
        <v>2.4572354008665667E-2</v>
      </c>
      <c r="AG71" s="11">
        <f t="shared" si="24"/>
        <v>0.17824066934480362</v>
      </c>
      <c r="AH71" s="11">
        <f t="shared" si="25"/>
        <v>1.1318759783283318E-2</v>
      </c>
      <c r="AI71" s="11">
        <f t="shared" si="26"/>
        <v>3.924063329218244E-3</v>
      </c>
      <c r="AJ71" s="11">
        <f t="shared" si="27"/>
        <v>4.2493123551753638E-3</v>
      </c>
      <c r="AK71" s="11">
        <f t="shared" si="28"/>
        <v>1.2230830744756102E-4</v>
      </c>
      <c r="AL71" s="11">
        <f t="shared" si="29"/>
        <v>1.1822516481304109E-2</v>
      </c>
      <c r="AM71" s="11">
        <f t="shared" si="30"/>
        <v>0.13093585488413184</v>
      </c>
      <c r="AN71" s="11">
        <f t="shared" si="31"/>
        <v>6.3059274553198152E-2</v>
      </c>
      <c r="AO71" s="11">
        <f t="shared" si="32"/>
        <v>1.1301939657743938E-4</v>
      </c>
      <c r="AP71" s="11">
        <f t="shared" si="33"/>
        <v>2.4595572939957459E-2</v>
      </c>
      <c r="AQ71" s="11">
        <f t="shared" si="7"/>
        <v>0.18252323413815374</v>
      </c>
      <c r="AR71" s="11">
        <f t="shared" si="8"/>
        <v>8.4047747020071263E-3</v>
      </c>
      <c r="AS71" s="11">
        <f t="shared" si="9"/>
        <v>0.15627884190435107</v>
      </c>
      <c r="AT71" s="11">
        <f t="shared" si="10"/>
        <v>4.2063540685607428E-3</v>
      </c>
      <c r="AU71" s="11">
        <f t="shared" si="11"/>
        <v>0</v>
      </c>
      <c r="AV71" s="11">
        <f t="shared" si="12"/>
        <v>0</v>
      </c>
      <c r="AW71" s="11">
        <f t="shared" si="13"/>
        <v>1.3772639824999378E-3</v>
      </c>
      <c r="AX71" s="11">
        <f t="shared" si="14"/>
        <v>0</v>
      </c>
      <c r="AY71" s="11">
        <f t="shared" si="15"/>
        <v>0</v>
      </c>
      <c r="AZ71" s="11">
        <f t="shared" si="16"/>
        <v>1.1738447669268236E-4</v>
      </c>
      <c r="BA71" s="11">
        <f t="shared" si="17"/>
        <v>3.4201860888973319E-2</v>
      </c>
      <c r="BB71" s="11">
        <f t="shared" si="18"/>
        <v>6.4245799004119794E-2</v>
      </c>
      <c r="BC71" s="11">
        <f t="shared" si="19"/>
        <v>0</v>
      </c>
      <c r="BD71" s="11">
        <f t="shared" si="20"/>
        <v>7.7072507050211056E-2</v>
      </c>
      <c r="BE71" s="11">
        <f t="shared" si="21"/>
        <v>0</v>
      </c>
      <c r="BF71" s="12">
        <f t="shared" si="35"/>
        <v>151413427.96000001</v>
      </c>
      <c r="BG71" s="13">
        <f t="shared" si="36"/>
        <v>0.36057771692488166</v>
      </c>
    </row>
    <row r="72" spans="1:59" customFormat="1" x14ac:dyDescent="0.35">
      <c r="A72" s="7" t="s">
        <v>71</v>
      </c>
      <c r="B72" s="8">
        <v>5753101.2199999997</v>
      </c>
      <c r="C72" s="8">
        <v>28539.83</v>
      </c>
      <c r="D72" s="9">
        <v>5572.16</v>
      </c>
      <c r="E72" s="8">
        <v>38574.46</v>
      </c>
      <c r="F72" s="8">
        <v>0</v>
      </c>
      <c r="G72" s="8">
        <v>2900.57</v>
      </c>
      <c r="H72" s="8">
        <v>39.53</v>
      </c>
      <c r="I72" s="8">
        <v>0</v>
      </c>
      <c r="J72" s="8">
        <v>315201.8</v>
      </c>
      <c r="K72" s="8">
        <v>67078.039999999994</v>
      </c>
      <c r="L72" s="8">
        <v>5120027.45</v>
      </c>
      <c r="M72" s="8">
        <v>0</v>
      </c>
      <c r="N72" s="8">
        <v>26041.87</v>
      </c>
      <c r="O72" s="8">
        <v>2861.16</v>
      </c>
      <c r="P72" s="8">
        <v>3502.78</v>
      </c>
      <c r="Q72" s="9">
        <v>3839.41</v>
      </c>
      <c r="R72" s="9">
        <v>9627.4599999999991</v>
      </c>
      <c r="S72" s="8">
        <v>0</v>
      </c>
      <c r="T72" s="8">
        <v>0</v>
      </c>
      <c r="U72" s="8">
        <v>0</v>
      </c>
      <c r="V72" s="8">
        <v>0</v>
      </c>
      <c r="W72" s="9">
        <v>0</v>
      </c>
      <c r="X72" s="8">
        <v>0</v>
      </c>
      <c r="Y72" s="9">
        <v>2384.1999999999998</v>
      </c>
      <c r="Z72" s="9">
        <v>19197.03</v>
      </c>
      <c r="AA72" s="10">
        <v>0</v>
      </c>
      <c r="AB72" s="9">
        <v>107713.48</v>
      </c>
      <c r="AC72" s="8">
        <v>0</v>
      </c>
      <c r="AD72" s="11">
        <f t="shared" si="34"/>
        <v>1</v>
      </c>
      <c r="AE72" s="11">
        <f t="shared" si="22"/>
        <v>4.9607731393260628E-3</v>
      </c>
      <c r="AF72" s="11">
        <f t="shared" si="23"/>
        <v>9.6854892464415916E-4</v>
      </c>
      <c r="AG72" s="11">
        <f t="shared" si="24"/>
        <v>6.7049854547839858E-3</v>
      </c>
      <c r="AH72" s="11">
        <f t="shared" si="25"/>
        <v>0</v>
      </c>
      <c r="AI72" s="11">
        <f t="shared" si="26"/>
        <v>5.0417503344396227E-4</v>
      </c>
      <c r="AJ72" s="11">
        <f t="shared" si="27"/>
        <v>6.8710767442398667E-6</v>
      </c>
      <c r="AK72" s="11">
        <f t="shared" si="28"/>
        <v>0</v>
      </c>
      <c r="AL72" s="11">
        <f t="shared" si="29"/>
        <v>5.4788154761511394E-2</v>
      </c>
      <c r="AM72" s="11">
        <f t="shared" si="30"/>
        <v>1.1659457644654477E-2</v>
      </c>
      <c r="AN72" s="11">
        <f t="shared" si="31"/>
        <v>0.88995956340917648</v>
      </c>
      <c r="AO72" s="11">
        <f t="shared" si="32"/>
        <v>0</v>
      </c>
      <c r="AP72" s="11">
        <f t="shared" si="33"/>
        <v>4.5265794923733324E-3</v>
      </c>
      <c r="AQ72" s="11">
        <f t="shared" si="7"/>
        <v>4.9732481501516153E-4</v>
      </c>
      <c r="AR72" s="11">
        <f t="shared" si="8"/>
        <v>6.0885075128227974E-4</v>
      </c>
      <c r="AS72" s="11">
        <f t="shared" si="9"/>
        <v>6.6736354066789742E-4</v>
      </c>
      <c r="AT72" s="11">
        <f t="shared" si="10"/>
        <v>1.6734383129800034E-3</v>
      </c>
      <c r="AU72" s="11">
        <f t="shared" si="11"/>
        <v>0</v>
      </c>
      <c r="AV72" s="11">
        <f t="shared" si="12"/>
        <v>0</v>
      </c>
      <c r="AW72" s="11">
        <f t="shared" si="13"/>
        <v>0</v>
      </c>
      <c r="AX72" s="11">
        <f t="shared" si="14"/>
        <v>0</v>
      </c>
      <c r="AY72" s="11">
        <f t="shared" si="15"/>
        <v>0</v>
      </c>
      <c r="AZ72" s="11">
        <f t="shared" si="16"/>
        <v>0</v>
      </c>
      <c r="BA72" s="11">
        <f t="shared" si="17"/>
        <v>4.1441996391643529E-4</v>
      </c>
      <c r="BB72" s="11">
        <f t="shared" si="18"/>
        <v>3.3368142269535805E-3</v>
      </c>
      <c r="BC72" s="11">
        <f t="shared" si="19"/>
        <v>0</v>
      </c>
      <c r="BD72" s="11">
        <f t="shared" si="20"/>
        <v>1.8722681190719605E-2</v>
      </c>
      <c r="BE72" s="11">
        <f t="shared" si="21"/>
        <v>0</v>
      </c>
      <c r="BF72" s="12">
        <f t="shared" si="35"/>
        <v>148333.74</v>
      </c>
      <c r="BG72" s="13">
        <f t="shared" si="36"/>
        <v>2.5783266159881676E-2</v>
      </c>
    </row>
    <row r="73" spans="1:59" customFormat="1" x14ac:dyDescent="0.35">
      <c r="A73" s="7" t="s">
        <v>72</v>
      </c>
      <c r="B73" s="8">
        <v>2070597.9</v>
      </c>
      <c r="C73" s="8">
        <v>11156.99</v>
      </c>
      <c r="D73" s="9">
        <v>40677.94</v>
      </c>
      <c r="E73" s="8">
        <v>572468.24</v>
      </c>
      <c r="F73" s="8">
        <v>0</v>
      </c>
      <c r="G73" s="8">
        <v>34225.47</v>
      </c>
      <c r="H73" s="8">
        <v>149.49</v>
      </c>
      <c r="I73" s="8">
        <v>0</v>
      </c>
      <c r="J73" s="8">
        <v>38466.99</v>
      </c>
      <c r="K73" s="8">
        <v>484674.55</v>
      </c>
      <c r="L73" s="8">
        <v>1467.84</v>
      </c>
      <c r="M73" s="8">
        <v>0</v>
      </c>
      <c r="N73" s="8">
        <v>6060.55</v>
      </c>
      <c r="O73" s="8">
        <v>542009.29</v>
      </c>
      <c r="P73" s="8">
        <v>7926.33</v>
      </c>
      <c r="Q73" s="9">
        <v>127927.32</v>
      </c>
      <c r="R73" s="9">
        <v>3919.52</v>
      </c>
      <c r="S73" s="8">
        <v>0</v>
      </c>
      <c r="T73" s="8">
        <v>0</v>
      </c>
      <c r="U73" s="8">
        <v>0</v>
      </c>
      <c r="V73" s="8">
        <v>0</v>
      </c>
      <c r="W73" s="9">
        <v>0</v>
      </c>
      <c r="X73" s="8">
        <v>0</v>
      </c>
      <c r="Y73" s="9">
        <v>115112.25</v>
      </c>
      <c r="Z73" s="9">
        <v>53738.41</v>
      </c>
      <c r="AA73" s="10">
        <v>0</v>
      </c>
      <c r="AB73" s="9">
        <v>30616.71</v>
      </c>
      <c r="AC73" s="8">
        <v>0</v>
      </c>
      <c r="AD73" s="11">
        <f t="shared" si="34"/>
        <v>1</v>
      </c>
      <c r="AE73" s="11">
        <f t="shared" si="22"/>
        <v>5.3882938836169016E-3</v>
      </c>
      <c r="AF73" s="11">
        <f t="shared" si="23"/>
        <v>1.9645504325103393E-2</v>
      </c>
      <c r="AG73" s="11">
        <f t="shared" si="24"/>
        <v>0.27647484815859225</v>
      </c>
      <c r="AH73" s="11">
        <f t="shared" si="25"/>
        <v>0</v>
      </c>
      <c r="AI73" s="11">
        <f t="shared" si="26"/>
        <v>1.6529269154576077E-2</v>
      </c>
      <c r="AJ73" s="11">
        <f t="shared" si="27"/>
        <v>7.2196538014454668E-5</v>
      </c>
      <c r="AK73" s="11">
        <f t="shared" si="28"/>
        <v>0</v>
      </c>
      <c r="AL73" s="11">
        <f t="shared" si="29"/>
        <v>1.8577720956830874E-2</v>
      </c>
      <c r="AM73" s="11">
        <f t="shared" si="30"/>
        <v>0.23407468441844745</v>
      </c>
      <c r="AN73" s="11">
        <f t="shared" si="31"/>
        <v>7.0889669114413767E-4</v>
      </c>
      <c r="AO73" s="11">
        <f t="shared" si="32"/>
        <v>0</v>
      </c>
      <c r="AP73" s="11">
        <f t="shared" si="33"/>
        <v>2.9269565085524333E-3</v>
      </c>
      <c r="AQ73" s="11">
        <f t="shared" si="7"/>
        <v>0.26176462846794157</v>
      </c>
      <c r="AR73" s="11">
        <f t="shared" si="8"/>
        <v>3.8280392344645963E-3</v>
      </c>
      <c r="AS73" s="11">
        <f t="shared" si="9"/>
        <v>6.1782792303614338E-2</v>
      </c>
      <c r="AT73" s="11">
        <f t="shared" si="10"/>
        <v>1.8929411644820079E-3</v>
      </c>
      <c r="AU73" s="11">
        <f t="shared" si="11"/>
        <v>0</v>
      </c>
      <c r="AV73" s="11">
        <f t="shared" si="12"/>
        <v>0</v>
      </c>
      <c r="AW73" s="11">
        <f t="shared" si="13"/>
        <v>0</v>
      </c>
      <c r="AX73" s="11">
        <f t="shared" si="14"/>
        <v>0</v>
      </c>
      <c r="AY73" s="11">
        <f t="shared" si="15"/>
        <v>0</v>
      </c>
      <c r="AZ73" s="11">
        <f t="shared" si="16"/>
        <v>0</v>
      </c>
      <c r="BA73" s="11">
        <f t="shared" si="17"/>
        <v>5.5593724884971635E-2</v>
      </c>
      <c r="BB73" s="11">
        <f t="shared" si="18"/>
        <v>2.5953088236011446E-2</v>
      </c>
      <c r="BC73" s="11">
        <f t="shared" si="19"/>
        <v>0</v>
      </c>
      <c r="BD73" s="11">
        <f t="shared" si="20"/>
        <v>1.4786410244113549E-2</v>
      </c>
      <c r="BE73" s="11">
        <f t="shared" si="21"/>
        <v>0</v>
      </c>
      <c r="BF73" s="12">
        <f t="shared" si="35"/>
        <v>371992.15000000008</v>
      </c>
      <c r="BG73" s="13">
        <f t="shared" si="36"/>
        <v>0.17965446115829639</v>
      </c>
    </row>
    <row r="74" spans="1:59" customFormat="1" x14ac:dyDescent="0.35">
      <c r="A74" s="7" t="s">
        <v>73</v>
      </c>
      <c r="B74" s="8">
        <v>79279</v>
      </c>
      <c r="C74" s="8">
        <v>30.12</v>
      </c>
      <c r="D74" s="9">
        <v>0</v>
      </c>
      <c r="E74" s="8">
        <v>71881.14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1481.55</v>
      </c>
      <c r="Q74" s="9">
        <v>0</v>
      </c>
      <c r="R74" s="9">
        <v>0</v>
      </c>
      <c r="S74" s="8">
        <v>0</v>
      </c>
      <c r="T74" s="8">
        <v>0</v>
      </c>
      <c r="U74" s="8">
        <v>0</v>
      </c>
      <c r="V74" s="8">
        <v>0</v>
      </c>
      <c r="W74" s="9">
        <v>0</v>
      </c>
      <c r="X74" s="8">
        <v>0</v>
      </c>
      <c r="Y74" s="9">
        <v>5886.19</v>
      </c>
      <c r="Z74" s="9">
        <v>0</v>
      </c>
      <c r="AA74" s="10">
        <v>0</v>
      </c>
      <c r="AB74" s="9">
        <v>0</v>
      </c>
      <c r="AC74" s="8">
        <v>0</v>
      </c>
      <c r="AD74" s="11">
        <f t="shared" si="34"/>
        <v>1</v>
      </c>
      <c r="AE74" s="11">
        <f t="shared" si="22"/>
        <v>3.7992406564159488E-4</v>
      </c>
      <c r="AF74" s="11">
        <f t="shared" si="23"/>
        <v>0</v>
      </c>
      <c r="AG74" s="11">
        <f t="shared" si="24"/>
        <v>0.90668575537027463</v>
      </c>
      <c r="AH74" s="11">
        <f t="shared" si="25"/>
        <v>0</v>
      </c>
      <c r="AI74" s="11">
        <f t="shared" si="26"/>
        <v>0</v>
      </c>
      <c r="AJ74" s="11">
        <f t="shared" si="27"/>
        <v>0</v>
      </c>
      <c r="AK74" s="11">
        <f t="shared" si="28"/>
        <v>0</v>
      </c>
      <c r="AL74" s="11">
        <f t="shared" si="29"/>
        <v>0</v>
      </c>
      <c r="AM74" s="11">
        <f t="shared" si="30"/>
        <v>0</v>
      </c>
      <c r="AN74" s="11">
        <f t="shared" si="31"/>
        <v>0</v>
      </c>
      <c r="AO74" s="11">
        <f t="shared" si="32"/>
        <v>0</v>
      </c>
      <c r="AP74" s="11">
        <f t="shared" si="33"/>
        <v>0</v>
      </c>
      <c r="AQ74" s="11">
        <f t="shared" si="7"/>
        <v>0</v>
      </c>
      <c r="AR74" s="11">
        <f t="shared" si="8"/>
        <v>1.8687798786563906E-2</v>
      </c>
      <c r="AS74" s="11">
        <f t="shared" si="9"/>
        <v>0</v>
      </c>
      <c r="AT74" s="11">
        <f t="shared" si="10"/>
        <v>0</v>
      </c>
      <c r="AU74" s="11">
        <f t="shared" si="11"/>
        <v>0</v>
      </c>
      <c r="AV74" s="11">
        <f t="shared" si="12"/>
        <v>0</v>
      </c>
      <c r="AW74" s="11">
        <f t="shared" si="13"/>
        <v>0</v>
      </c>
      <c r="AX74" s="11">
        <f t="shared" si="14"/>
        <v>0</v>
      </c>
      <c r="AY74" s="11">
        <f t="shared" si="15"/>
        <v>0</v>
      </c>
      <c r="AZ74" s="11">
        <f t="shared" si="16"/>
        <v>0</v>
      </c>
      <c r="BA74" s="11">
        <f t="shared" si="17"/>
        <v>7.4246521777519892E-2</v>
      </c>
      <c r="BB74" s="11">
        <f t="shared" si="18"/>
        <v>0</v>
      </c>
      <c r="BC74" s="11">
        <f t="shared" si="19"/>
        <v>0</v>
      </c>
      <c r="BD74" s="11">
        <f t="shared" si="20"/>
        <v>0</v>
      </c>
      <c r="BE74" s="11">
        <f t="shared" si="21"/>
        <v>0</v>
      </c>
      <c r="BF74" s="12">
        <f t="shared" si="35"/>
        <v>5886.19</v>
      </c>
      <c r="BG74" s="13">
        <f t="shared" si="36"/>
        <v>7.4246521777519892E-2</v>
      </c>
    </row>
    <row r="75" spans="1:59" customFormat="1" x14ac:dyDescent="0.35">
      <c r="A75" s="7" t="s">
        <v>74</v>
      </c>
      <c r="B75" s="8">
        <v>15375840.9</v>
      </c>
      <c r="C75" s="8">
        <v>17075.5</v>
      </c>
      <c r="D75" s="9">
        <v>538463.91</v>
      </c>
      <c r="E75" s="8">
        <v>4707426.1900000004</v>
      </c>
      <c r="F75" s="8">
        <v>1583.01</v>
      </c>
      <c r="G75" s="8">
        <v>89071.58</v>
      </c>
      <c r="H75" s="8">
        <v>40257.300000000003</v>
      </c>
      <c r="I75" s="8">
        <v>1764.41</v>
      </c>
      <c r="J75" s="8">
        <v>0</v>
      </c>
      <c r="K75" s="8">
        <v>489161.67</v>
      </c>
      <c r="L75" s="8">
        <v>105680.78</v>
      </c>
      <c r="M75" s="8">
        <v>0</v>
      </c>
      <c r="N75" s="8">
        <v>791.51</v>
      </c>
      <c r="O75" s="8">
        <v>0</v>
      </c>
      <c r="P75" s="8">
        <v>4938.78</v>
      </c>
      <c r="Q75" s="9">
        <v>1649061.23</v>
      </c>
      <c r="R75" s="9">
        <v>993.38</v>
      </c>
      <c r="S75" s="8">
        <v>0</v>
      </c>
      <c r="T75" s="8">
        <v>0</v>
      </c>
      <c r="U75" s="8">
        <v>0</v>
      </c>
      <c r="V75" s="8">
        <v>0</v>
      </c>
      <c r="W75" s="9">
        <v>0</v>
      </c>
      <c r="X75" s="8">
        <v>0</v>
      </c>
      <c r="Y75" s="9">
        <v>5061326.0599999996</v>
      </c>
      <c r="Z75" s="9">
        <v>1796724.4</v>
      </c>
      <c r="AA75" s="10">
        <v>0</v>
      </c>
      <c r="AB75" s="9">
        <v>871521.19</v>
      </c>
      <c r="AC75" s="8">
        <v>0</v>
      </c>
      <c r="AD75" s="11">
        <f t="shared" si="34"/>
        <v>1</v>
      </c>
      <c r="AE75" s="11">
        <f t="shared" si="22"/>
        <v>1.1105408875556198E-3</v>
      </c>
      <c r="AF75" s="11">
        <f t="shared" si="23"/>
        <v>3.5020127582095363E-2</v>
      </c>
      <c r="AG75" s="11">
        <f t="shared" si="24"/>
        <v>0.30615731657317036</v>
      </c>
      <c r="AH75" s="11">
        <f t="shared" si="25"/>
        <v>1.0295436914933219E-4</v>
      </c>
      <c r="AI75" s="11">
        <f t="shared" si="26"/>
        <v>5.792956663592949E-3</v>
      </c>
      <c r="AJ75" s="11">
        <f t="shared" si="27"/>
        <v>2.6182177782549769E-3</v>
      </c>
      <c r="AK75" s="11">
        <f t="shared" si="28"/>
        <v>1.147520978836351E-4</v>
      </c>
      <c r="AL75" s="11">
        <f t="shared" si="29"/>
        <v>0</v>
      </c>
      <c r="AM75" s="11">
        <f t="shared" si="30"/>
        <v>3.1813653196684673E-2</v>
      </c>
      <c r="AN75" s="11">
        <f t="shared" si="31"/>
        <v>6.8731707545178879E-3</v>
      </c>
      <c r="AO75" s="11">
        <f t="shared" si="32"/>
        <v>0</v>
      </c>
      <c r="AP75" s="11">
        <f t="shared" si="33"/>
        <v>5.1477509760132857E-5</v>
      </c>
      <c r="AQ75" s="11">
        <f t="shared" si="7"/>
        <v>0</v>
      </c>
      <c r="AR75" s="11">
        <f t="shared" si="8"/>
        <v>3.2120389591180015E-4</v>
      </c>
      <c r="AS75" s="11">
        <f t="shared" si="9"/>
        <v>0.10725014916094767</v>
      </c>
      <c r="AT75" s="11">
        <f t="shared" si="10"/>
        <v>6.4606547795379436E-5</v>
      </c>
      <c r="AU75" s="11">
        <f t="shared" si="11"/>
        <v>0</v>
      </c>
      <c r="AV75" s="11">
        <f t="shared" si="12"/>
        <v>0</v>
      </c>
      <c r="AW75" s="11">
        <f t="shared" si="13"/>
        <v>0</v>
      </c>
      <c r="AX75" s="11">
        <f t="shared" si="14"/>
        <v>0</v>
      </c>
      <c r="AY75" s="11">
        <f t="shared" si="15"/>
        <v>0</v>
      </c>
      <c r="AZ75" s="11">
        <f t="shared" si="16"/>
        <v>0</v>
      </c>
      <c r="BA75" s="11">
        <f t="shared" si="17"/>
        <v>0.3291739354561089</v>
      </c>
      <c r="BB75" s="11">
        <f t="shared" si="18"/>
        <v>0.11685373253309352</v>
      </c>
      <c r="BC75" s="11">
        <f t="shared" si="19"/>
        <v>0</v>
      </c>
      <c r="BD75" s="11">
        <f t="shared" si="20"/>
        <v>5.6681204993477785E-2</v>
      </c>
      <c r="BE75" s="11">
        <f t="shared" si="21"/>
        <v>0</v>
      </c>
      <c r="BF75" s="12">
        <f t="shared" si="35"/>
        <v>9918090.1699999999</v>
      </c>
      <c r="BG75" s="13">
        <f t="shared" si="36"/>
        <v>0.64504375627351862</v>
      </c>
    </row>
    <row r="76" spans="1:59" customFormat="1" x14ac:dyDescent="0.35">
      <c r="A76" s="7" t="s">
        <v>75</v>
      </c>
      <c r="B76" s="8">
        <v>3969609.26</v>
      </c>
      <c r="C76" s="8">
        <v>6193.77</v>
      </c>
      <c r="D76" s="9">
        <v>31100.28</v>
      </c>
      <c r="E76" s="8">
        <v>8385.19</v>
      </c>
      <c r="F76" s="8">
        <v>0</v>
      </c>
      <c r="G76" s="8">
        <v>0</v>
      </c>
      <c r="H76" s="8">
        <v>21.16</v>
      </c>
      <c r="I76" s="8">
        <v>2838.5</v>
      </c>
      <c r="J76" s="8">
        <v>151333.51999999999</v>
      </c>
      <c r="K76" s="8">
        <v>2150102.19</v>
      </c>
      <c r="L76" s="8">
        <v>2908.64</v>
      </c>
      <c r="M76" s="8">
        <v>0</v>
      </c>
      <c r="N76" s="8">
        <v>311293.99</v>
      </c>
      <c r="O76" s="8">
        <v>735028.45</v>
      </c>
      <c r="P76" s="8">
        <v>8929.6</v>
      </c>
      <c r="Q76" s="9">
        <v>158831.54999999999</v>
      </c>
      <c r="R76" s="9">
        <v>16.2</v>
      </c>
      <c r="S76" s="8">
        <v>0</v>
      </c>
      <c r="T76" s="8">
        <v>0</v>
      </c>
      <c r="U76" s="8">
        <v>0</v>
      </c>
      <c r="V76" s="8">
        <v>0</v>
      </c>
      <c r="W76" s="9">
        <v>0</v>
      </c>
      <c r="X76" s="8">
        <v>0</v>
      </c>
      <c r="Y76" s="9">
        <v>144089.75</v>
      </c>
      <c r="Z76" s="9">
        <v>196580.62</v>
      </c>
      <c r="AA76" s="10">
        <v>0</v>
      </c>
      <c r="AB76" s="9">
        <v>61955.839999999997</v>
      </c>
      <c r="AC76" s="8">
        <v>0</v>
      </c>
      <c r="AD76" s="11">
        <f t="shared" si="34"/>
        <v>1</v>
      </c>
      <c r="AE76" s="11">
        <f t="shared" si="22"/>
        <v>1.5602971462234045E-3</v>
      </c>
      <c r="AF76" s="11">
        <f t="shared" si="23"/>
        <v>7.8345947832658969E-3</v>
      </c>
      <c r="AG76" s="11">
        <f t="shared" si="24"/>
        <v>2.1123464428839025E-3</v>
      </c>
      <c r="AH76" s="11">
        <f t="shared" si="25"/>
        <v>0</v>
      </c>
      <c r="AI76" s="11">
        <f t="shared" si="26"/>
        <v>0</v>
      </c>
      <c r="AJ76" s="11">
        <f t="shared" si="27"/>
        <v>5.3304994557575171E-6</v>
      </c>
      <c r="AK76" s="11">
        <f t="shared" si="28"/>
        <v>7.1505778379809604E-4</v>
      </c>
      <c r="AL76" s="11">
        <f t="shared" si="29"/>
        <v>3.8123026748481538E-2</v>
      </c>
      <c r="AM76" s="11">
        <f t="shared" si="30"/>
        <v>0.54164076340349931</v>
      </c>
      <c r="AN76" s="11">
        <f t="shared" si="31"/>
        <v>7.3272702915853233E-4</v>
      </c>
      <c r="AO76" s="11">
        <f t="shared" si="32"/>
        <v>0</v>
      </c>
      <c r="AP76" s="11">
        <f t="shared" si="33"/>
        <v>7.8419302659526749E-2</v>
      </c>
      <c r="AQ76" s="11">
        <f t="shared" ref="AQ76:AQ101" si="37">IF(ISERROR(O76/$B76),0,O76/$B76)</f>
        <v>0.18516392971130866</v>
      </c>
      <c r="AR76" s="11">
        <f t="shared" ref="AR76:AR101" si="38">IF(ISERROR(P76/$B76),0,P76/$B76)</f>
        <v>2.2494909234467074E-3</v>
      </c>
      <c r="AS76" s="11">
        <f t="shared" ref="AS76:AS101" si="39">IF(ISERROR(Q76/$B76),0,Q76/$B76)</f>
        <v>4.0011885200005808E-2</v>
      </c>
      <c r="AT76" s="11">
        <f t="shared" ref="AT76:AT101" si="40">IF(ISERROR(R76/$B76),0,R76/$B76)</f>
        <v>4.0810061995875128E-6</v>
      </c>
      <c r="AU76" s="11">
        <f t="shared" ref="AU76:AU101" si="41">IF(ISERROR(S76/$B76),0,S76/$B76)</f>
        <v>0</v>
      </c>
      <c r="AV76" s="11">
        <f t="shared" ref="AV76:AV101" si="42">IF(ISERROR(T76/$B76),0,T76/$B76)</f>
        <v>0</v>
      </c>
      <c r="AW76" s="11">
        <f t="shared" ref="AW76:AW101" si="43">IF(ISERROR(U76/$B76),0,U76/$B76)</f>
        <v>0</v>
      </c>
      <c r="AX76" s="11">
        <f t="shared" ref="AX76:AX101" si="44">IF(ISERROR(V76/$B76),0,V76/$B76)</f>
        <v>0</v>
      </c>
      <c r="AY76" s="11">
        <f t="shared" ref="AY76:AY101" si="45">IF(ISERROR(W76/$B76),0,W76/$B76)</f>
        <v>0</v>
      </c>
      <c r="AZ76" s="11">
        <f t="shared" ref="AZ76:AZ101" si="46">IF(ISERROR(X76/$B76),0,X76/$B76)</f>
        <v>0</v>
      </c>
      <c r="BA76" s="11">
        <f t="shared" ref="BA76:BA101" si="47">IF(ISERROR(Y76/$B76),0,Y76/$B76)</f>
        <v>3.6298219941173757E-2</v>
      </c>
      <c r="BB76" s="11">
        <f t="shared" ref="BB76:BB101" si="48">IF(ISERROR(Z76/$B76),0,Z76/$B76)</f>
        <v>4.9521403020910931E-2</v>
      </c>
      <c r="BC76" s="11">
        <f t="shared" ref="BC76:BC101" si="49">IF(ISERROR(AA76/$B76),0,AA76/$B76)</f>
        <v>0</v>
      </c>
      <c r="BD76" s="11">
        <f t="shared" ref="BD76:BD101" si="50">IF(ISERROR(AB76/$B76),0,AB76/$B76)</f>
        <v>1.5607541181521731E-2</v>
      </c>
      <c r="BE76" s="11">
        <f t="shared" ref="BE76:BE101" si="51">IF(ISERROR(AC76/$B76),0,AC76/$B76)</f>
        <v>0</v>
      </c>
      <c r="BF76" s="12">
        <f t="shared" si="35"/>
        <v>592574.24</v>
      </c>
      <c r="BG76" s="13">
        <f t="shared" si="36"/>
        <v>0.14927772513307772</v>
      </c>
    </row>
    <row r="77" spans="1:59" customFormat="1" x14ac:dyDescent="0.35">
      <c r="A77" s="7" t="s">
        <v>76</v>
      </c>
      <c r="B77" s="8">
        <v>1615741.51</v>
      </c>
      <c r="C77" s="8">
        <v>1963.25</v>
      </c>
      <c r="D77" s="9">
        <v>383947.42</v>
      </c>
      <c r="E77" s="8">
        <v>154666.79999999999</v>
      </c>
      <c r="F77" s="8">
        <v>0</v>
      </c>
      <c r="G77" s="8">
        <v>147281.51999999999</v>
      </c>
      <c r="H77" s="8">
        <v>0</v>
      </c>
      <c r="I77" s="8">
        <v>0</v>
      </c>
      <c r="J77" s="8">
        <v>945.5</v>
      </c>
      <c r="K77" s="8">
        <v>0</v>
      </c>
      <c r="L77" s="8">
        <v>1916.49</v>
      </c>
      <c r="M77" s="8">
        <v>0</v>
      </c>
      <c r="N77" s="8">
        <v>459724.61</v>
      </c>
      <c r="O77" s="8">
        <v>355845.48</v>
      </c>
      <c r="P77" s="8">
        <v>887.78</v>
      </c>
      <c r="Q77" s="9">
        <v>0</v>
      </c>
      <c r="R77" s="9">
        <v>0</v>
      </c>
      <c r="S77" s="8">
        <v>0</v>
      </c>
      <c r="T77" s="8">
        <v>0</v>
      </c>
      <c r="U77" s="8">
        <v>0</v>
      </c>
      <c r="V77" s="8">
        <v>0</v>
      </c>
      <c r="W77" s="9">
        <v>0</v>
      </c>
      <c r="X77" s="8">
        <v>0</v>
      </c>
      <c r="Y77" s="9">
        <v>97631.49</v>
      </c>
      <c r="Z77" s="9">
        <v>10931.17</v>
      </c>
      <c r="AA77" s="10">
        <v>0</v>
      </c>
      <c r="AB77" s="9">
        <v>0</v>
      </c>
      <c r="AC77" s="8">
        <v>0</v>
      </c>
      <c r="AD77" s="11">
        <f t="shared" si="34"/>
        <v>1</v>
      </c>
      <c r="AE77" s="11">
        <f t="shared" ref="AE77:AE101" si="52">IF(ISERROR(C77/$B77),0,C77/$B77)</f>
        <v>1.2150767853949609E-3</v>
      </c>
      <c r="AF77" s="11">
        <f t="shared" ref="AF77:AF101" si="53">IF(ISERROR(D77/$B77),0,D77/$B77)</f>
        <v>0.23762923563188024</v>
      </c>
      <c r="AG77" s="11">
        <f t="shared" ref="AG77:AG101" si="54">IF(ISERROR(E77/$B77),0,E77/$B77)</f>
        <v>9.5724965313294441E-2</v>
      </c>
      <c r="AH77" s="11">
        <f t="shared" ref="AH77:AH101" si="55">IF(ISERROR(F77/$B77),0,F77/$B77)</f>
        <v>0</v>
      </c>
      <c r="AI77" s="11">
        <f t="shared" ref="AI77:AI101" si="56">IF(ISERROR(G77/$B77),0,G77/$B77)</f>
        <v>9.1154135168564174E-2</v>
      </c>
      <c r="AJ77" s="11">
        <f t="shared" ref="AJ77:AJ101" si="57">IF(ISERROR(H77/$B77),0,H77/$B77)</f>
        <v>0</v>
      </c>
      <c r="AK77" s="11">
        <f t="shared" ref="AK77:AK101" si="58">IF(ISERROR(I77/$B77),0,I77/$B77)</f>
        <v>0</v>
      </c>
      <c r="AL77" s="11">
        <f t="shared" ref="AL77:AL101" si="59">IF(ISERROR(J77/$B77),0,J77/$B77)</f>
        <v>5.8518023715315695E-4</v>
      </c>
      <c r="AM77" s="11">
        <f t="shared" ref="AM77:AM101" si="60">IF(ISERROR(K77/$B77),0,K77/$B77)</f>
        <v>0</v>
      </c>
      <c r="AN77" s="11">
        <f t="shared" ref="AN77:AN101" si="61">IF(ISERROR(L77/$B77),0,L77/$B77)</f>
        <v>1.1861365126405647E-3</v>
      </c>
      <c r="AO77" s="11">
        <f t="shared" ref="AO77:AO101" si="62">IF(ISERROR(M77/$B77),0,M77/$B77)</f>
        <v>0</v>
      </c>
      <c r="AP77" s="11">
        <f t="shared" ref="AP77:AP101" si="63">IF(ISERROR(N77/$B77),0,N77/$B77)</f>
        <v>0.2845285629877764</v>
      </c>
      <c r="AQ77" s="11">
        <f t="shared" si="37"/>
        <v>0.2202366392134098</v>
      </c>
      <c r="AR77" s="11">
        <f t="shared" si="38"/>
        <v>5.494567011526491E-4</v>
      </c>
      <c r="AS77" s="11">
        <f t="shared" si="39"/>
        <v>0</v>
      </c>
      <c r="AT77" s="11">
        <f t="shared" si="40"/>
        <v>0</v>
      </c>
      <c r="AU77" s="11">
        <f t="shared" si="41"/>
        <v>0</v>
      </c>
      <c r="AV77" s="11">
        <f t="shared" si="42"/>
        <v>0</v>
      </c>
      <c r="AW77" s="11">
        <f t="shared" si="43"/>
        <v>0</v>
      </c>
      <c r="AX77" s="11">
        <f t="shared" si="44"/>
        <v>0</v>
      </c>
      <c r="AY77" s="11">
        <f t="shared" si="45"/>
        <v>0</v>
      </c>
      <c r="AZ77" s="11">
        <f t="shared" si="46"/>
        <v>0</v>
      </c>
      <c r="BA77" s="11">
        <f t="shared" si="47"/>
        <v>6.0425191403295692E-2</v>
      </c>
      <c r="BB77" s="11">
        <f t="shared" si="48"/>
        <v>6.7654200454378378E-3</v>
      </c>
      <c r="BC77" s="11">
        <f t="shared" si="49"/>
        <v>0</v>
      </c>
      <c r="BD77" s="11">
        <f t="shared" si="50"/>
        <v>0</v>
      </c>
      <c r="BE77" s="11">
        <f t="shared" si="51"/>
        <v>0</v>
      </c>
      <c r="BF77" s="12">
        <f t="shared" si="35"/>
        <v>492510.07999999996</v>
      </c>
      <c r="BG77" s="13">
        <f t="shared" si="36"/>
        <v>0.30481984708061377</v>
      </c>
    </row>
    <row r="78" spans="1:59" customFormat="1" x14ac:dyDescent="0.35">
      <c r="A78" s="7" t="s">
        <v>77</v>
      </c>
      <c r="B78" s="8">
        <v>6383498.21</v>
      </c>
      <c r="C78" s="8">
        <v>5417.79</v>
      </c>
      <c r="D78" s="9">
        <v>363089.07</v>
      </c>
      <c r="E78" s="8">
        <v>4399883.82</v>
      </c>
      <c r="F78" s="8">
        <v>0</v>
      </c>
      <c r="G78" s="8">
        <v>164699.84</v>
      </c>
      <c r="H78" s="8">
        <v>142565.64000000001</v>
      </c>
      <c r="I78" s="8">
        <v>0</v>
      </c>
      <c r="J78" s="8">
        <v>116598.08</v>
      </c>
      <c r="K78" s="8">
        <v>61596.26</v>
      </c>
      <c r="L78" s="8">
        <v>0</v>
      </c>
      <c r="M78" s="8">
        <v>0</v>
      </c>
      <c r="N78" s="8">
        <v>2024.33</v>
      </c>
      <c r="O78" s="8">
        <v>0</v>
      </c>
      <c r="P78" s="8">
        <v>2837.49</v>
      </c>
      <c r="Q78" s="9">
        <v>562693</v>
      </c>
      <c r="R78" s="9">
        <v>0</v>
      </c>
      <c r="S78" s="8">
        <v>0</v>
      </c>
      <c r="T78" s="8">
        <v>0</v>
      </c>
      <c r="U78" s="8">
        <v>0</v>
      </c>
      <c r="V78" s="8">
        <v>0</v>
      </c>
      <c r="W78" s="9">
        <v>0</v>
      </c>
      <c r="X78" s="8">
        <v>0</v>
      </c>
      <c r="Y78" s="9">
        <v>288002.98</v>
      </c>
      <c r="Z78" s="9">
        <v>233951.66</v>
      </c>
      <c r="AA78" s="10">
        <v>0</v>
      </c>
      <c r="AB78" s="9">
        <v>40138.239999999998</v>
      </c>
      <c r="AC78" s="8">
        <v>0</v>
      </c>
      <c r="AD78" s="11">
        <f t="shared" si="34"/>
        <v>1</v>
      </c>
      <c r="AE78" s="11">
        <f t="shared" si="52"/>
        <v>8.4871802603669877E-4</v>
      </c>
      <c r="AF78" s="11">
        <f t="shared" si="53"/>
        <v>5.6879325105975084E-2</v>
      </c>
      <c r="AG78" s="11">
        <f t="shared" si="54"/>
        <v>0.68925903560330137</v>
      </c>
      <c r="AH78" s="11">
        <f t="shared" si="55"/>
        <v>0</v>
      </c>
      <c r="AI78" s="11">
        <f t="shared" si="56"/>
        <v>2.580087509729246E-2</v>
      </c>
      <c r="AJ78" s="11">
        <f t="shared" si="57"/>
        <v>2.233346596332797E-2</v>
      </c>
      <c r="AK78" s="11">
        <f t="shared" si="58"/>
        <v>0</v>
      </c>
      <c r="AL78" s="11">
        <f t="shared" si="59"/>
        <v>1.8265545969347111E-2</v>
      </c>
      <c r="AM78" s="11">
        <f t="shared" si="60"/>
        <v>9.6492954135253065E-3</v>
      </c>
      <c r="AN78" s="11">
        <f t="shared" si="61"/>
        <v>0</v>
      </c>
      <c r="AO78" s="11">
        <f t="shared" si="62"/>
        <v>0</v>
      </c>
      <c r="AP78" s="11">
        <f t="shared" si="63"/>
        <v>3.1711922419415856E-4</v>
      </c>
      <c r="AQ78" s="11">
        <f t="shared" si="37"/>
        <v>0</v>
      </c>
      <c r="AR78" s="11">
        <f t="shared" si="38"/>
        <v>4.4450392349996444E-4</v>
      </c>
      <c r="AS78" s="11">
        <f t="shared" si="39"/>
        <v>8.8148062627873752E-2</v>
      </c>
      <c r="AT78" s="11">
        <f t="shared" si="40"/>
        <v>0</v>
      </c>
      <c r="AU78" s="11">
        <f t="shared" si="41"/>
        <v>0</v>
      </c>
      <c r="AV78" s="11">
        <f t="shared" si="42"/>
        <v>0</v>
      </c>
      <c r="AW78" s="11">
        <f t="shared" si="43"/>
        <v>0</v>
      </c>
      <c r="AX78" s="11">
        <f t="shared" si="44"/>
        <v>0</v>
      </c>
      <c r="AY78" s="11">
        <f t="shared" si="45"/>
        <v>0</v>
      </c>
      <c r="AZ78" s="11">
        <f t="shared" si="46"/>
        <v>0</v>
      </c>
      <c r="BA78" s="11">
        <f t="shared" si="47"/>
        <v>4.5116794980663115E-2</v>
      </c>
      <c r="BB78" s="11">
        <f t="shared" si="48"/>
        <v>3.6649443973134598E-2</v>
      </c>
      <c r="BC78" s="11">
        <f t="shared" si="49"/>
        <v>0</v>
      </c>
      <c r="BD78" s="11">
        <f t="shared" si="50"/>
        <v>6.2878125252893271E-3</v>
      </c>
      <c r="BE78" s="11">
        <f t="shared" si="51"/>
        <v>0</v>
      </c>
      <c r="BF78" s="12">
        <f t="shared" si="35"/>
        <v>1487874.95</v>
      </c>
      <c r="BG78" s="13">
        <f t="shared" si="36"/>
        <v>0.23308143921293586</v>
      </c>
    </row>
    <row r="79" spans="1:59" customFormat="1" x14ac:dyDescent="0.35">
      <c r="A79" s="7" t="s">
        <v>78</v>
      </c>
      <c r="B79" s="8">
        <v>7927195.2000000002</v>
      </c>
      <c r="C79" s="8">
        <v>4630.38</v>
      </c>
      <c r="D79" s="9">
        <v>158467.39000000001</v>
      </c>
      <c r="E79" s="8">
        <v>781104.98</v>
      </c>
      <c r="F79" s="8">
        <v>0</v>
      </c>
      <c r="G79" s="8">
        <v>0</v>
      </c>
      <c r="H79" s="8">
        <v>22868.14</v>
      </c>
      <c r="I79" s="8">
        <v>1195.48</v>
      </c>
      <c r="J79" s="8">
        <v>46541.57</v>
      </c>
      <c r="K79" s="8">
        <v>1609277.03</v>
      </c>
      <c r="L79" s="8">
        <v>0</v>
      </c>
      <c r="M79" s="8">
        <v>0</v>
      </c>
      <c r="N79" s="8">
        <v>246628.86</v>
      </c>
      <c r="O79" s="8">
        <v>0</v>
      </c>
      <c r="P79" s="8">
        <v>2526.85</v>
      </c>
      <c r="Q79" s="9">
        <v>201665.55</v>
      </c>
      <c r="R79" s="9">
        <v>43315.4</v>
      </c>
      <c r="S79" s="8">
        <v>0</v>
      </c>
      <c r="T79" s="8">
        <v>0</v>
      </c>
      <c r="U79" s="8">
        <v>0</v>
      </c>
      <c r="V79" s="8">
        <v>0</v>
      </c>
      <c r="W79" s="9">
        <v>0</v>
      </c>
      <c r="X79" s="8">
        <v>0</v>
      </c>
      <c r="Y79" s="9">
        <v>2098285.48</v>
      </c>
      <c r="Z79" s="9">
        <v>1246960.21</v>
      </c>
      <c r="AA79" s="10">
        <v>0</v>
      </c>
      <c r="AB79" s="9">
        <v>1463727.88</v>
      </c>
      <c r="AC79" s="8">
        <v>0</v>
      </c>
      <c r="AD79" s="11">
        <f t="shared" si="34"/>
        <v>1</v>
      </c>
      <c r="AE79" s="11">
        <f t="shared" si="52"/>
        <v>5.841132813280541E-4</v>
      </c>
      <c r="AF79" s="11">
        <f t="shared" si="53"/>
        <v>1.999034791019149E-2</v>
      </c>
      <c r="AG79" s="11">
        <f t="shared" si="54"/>
        <v>9.8534848744484052E-2</v>
      </c>
      <c r="AH79" s="11">
        <f t="shared" si="55"/>
        <v>0</v>
      </c>
      <c r="AI79" s="11">
        <f t="shared" si="56"/>
        <v>0</v>
      </c>
      <c r="AJ79" s="11">
        <f t="shared" si="57"/>
        <v>2.8847706437202403E-3</v>
      </c>
      <c r="AK79" s="11">
        <f t="shared" si="58"/>
        <v>1.5080743817182652E-4</v>
      </c>
      <c r="AL79" s="11">
        <f t="shared" si="59"/>
        <v>5.871127028636812E-3</v>
      </c>
      <c r="AM79" s="11">
        <f t="shared" si="60"/>
        <v>0.20300711530353133</v>
      </c>
      <c r="AN79" s="11">
        <f t="shared" si="61"/>
        <v>0</v>
      </c>
      <c r="AO79" s="11">
        <f t="shared" si="62"/>
        <v>0</v>
      </c>
      <c r="AP79" s="11">
        <f t="shared" si="63"/>
        <v>3.1111743028606132E-2</v>
      </c>
      <c r="AQ79" s="11">
        <f t="shared" si="37"/>
        <v>0</v>
      </c>
      <c r="AR79" s="11">
        <f t="shared" si="38"/>
        <v>3.1875713114772297E-4</v>
      </c>
      <c r="AS79" s="11">
        <f t="shared" si="39"/>
        <v>2.5439710378268469E-2</v>
      </c>
      <c r="AT79" s="11">
        <f t="shared" si="40"/>
        <v>5.464152062257783E-3</v>
      </c>
      <c r="AU79" s="11">
        <f t="shared" si="41"/>
        <v>0</v>
      </c>
      <c r="AV79" s="11">
        <f t="shared" si="42"/>
        <v>0</v>
      </c>
      <c r="AW79" s="11">
        <f t="shared" si="43"/>
        <v>0</v>
      </c>
      <c r="AX79" s="11">
        <f t="shared" si="44"/>
        <v>0</v>
      </c>
      <c r="AY79" s="11">
        <f t="shared" si="45"/>
        <v>0</v>
      </c>
      <c r="AZ79" s="11">
        <f t="shared" si="46"/>
        <v>0</v>
      </c>
      <c r="BA79" s="11">
        <f t="shared" si="47"/>
        <v>0.26469456435234495</v>
      </c>
      <c r="BB79" s="11">
        <f t="shared" si="48"/>
        <v>0.15730156487126745</v>
      </c>
      <c r="BC79" s="11">
        <f t="shared" si="49"/>
        <v>0</v>
      </c>
      <c r="BD79" s="11">
        <f t="shared" si="50"/>
        <v>0.18464637782604368</v>
      </c>
      <c r="BE79" s="11">
        <f t="shared" si="51"/>
        <v>0</v>
      </c>
      <c r="BF79" s="12">
        <f t="shared" si="35"/>
        <v>5212421.91</v>
      </c>
      <c r="BG79" s="13">
        <f t="shared" si="36"/>
        <v>0.65753671740037389</v>
      </c>
    </row>
    <row r="80" spans="1:59" customFormat="1" x14ac:dyDescent="0.35">
      <c r="A80" s="7" t="s">
        <v>79</v>
      </c>
      <c r="B80" s="8">
        <v>58181795.979999997</v>
      </c>
      <c r="C80" s="8">
        <v>42092.82</v>
      </c>
      <c r="D80" s="9">
        <v>5651.2</v>
      </c>
      <c r="E80" s="8">
        <v>27023187.640000001</v>
      </c>
      <c r="F80" s="8">
        <v>34238.83</v>
      </c>
      <c r="G80" s="8">
        <v>9131.1200000000008</v>
      </c>
      <c r="H80" s="8">
        <v>40926.58</v>
      </c>
      <c r="I80" s="8">
        <v>0</v>
      </c>
      <c r="J80" s="8">
        <v>1389.49</v>
      </c>
      <c r="K80" s="8">
        <v>13458940.35</v>
      </c>
      <c r="L80" s="8">
        <v>11505.47</v>
      </c>
      <c r="M80" s="8">
        <v>0</v>
      </c>
      <c r="N80" s="8">
        <v>143433.17000000001</v>
      </c>
      <c r="O80" s="8">
        <v>17086815.289999999</v>
      </c>
      <c r="P80" s="8">
        <v>0</v>
      </c>
      <c r="Q80" s="9">
        <v>23127.96</v>
      </c>
      <c r="R80" s="9">
        <v>11461.03</v>
      </c>
      <c r="S80" s="8">
        <v>0</v>
      </c>
      <c r="T80" s="8">
        <v>0</v>
      </c>
      <c r="U80" s="8">
        <v>0</v>
      </c>
      <c r="V80" s="8">
        <v>0</v>
      </c>
      <c r="W80" s="9">
        <v>0</v>
      </c>
      <c r="X80" s="8">
        <v>0</v>
      </c>
      <c r="Y80" s="9">
        <v>55829.36</v>
      </c>
      <c r="Z80" s="9">
        <v>204137.62</v>
      </c>
      <c r="AA80" s="10">
        <v>0</v>
      </c>
      <c r="AB80" s="9">
        <v>29928.05</v>
      </c>
      <c r="AC80" s="8">
        <v>0</v>
      </c>
      <c r="AD80" s="11">
        <f t="shared" si="34"/>
        <v>1</v>
      </c>
      <c r="AE80" s="11">
        <f t="shared" si="52"/>
        <v>7.2347061982186683E-4</v>
      </c>
      <c r="AF80" s="11">
        <f t="shared" si="53"/>
        <v>9.7130037064215087E-5</v>
      </c>
      <c r="AG80" s="11">
        <f t="shared" si="54"/>
        <v>0.46446121479799674</v>
      </c>
      <c r="AH80" s="11">
        <f t="shared" si="55"/>
        <v>5.8848011518533398E-4</v>
      </c>
      <c r="AI80" s="11">
        <f t="shared" si="56"/>
        <v>1.569411848877753E-4</v>
      </c>
      <c r="AJ80" s="11">
        <f t="shared" si="57"/>
        <v>7.0342586217291263E-4</v>
      </c>
      <c r="AK80" s="11">
        <f t="shared" si="58"/>
        <v>0</v>
      </c>
      <c r="AL80" s="11">
        <f t="shared" si="59"/>
        <v>2.3881868488171754E-5</v>
      </c>
      <c r="AM80" s="11">
        <f t="shared" si="60"/>
        <v>0.23132562553803793</v>
      </c>
      <c r="AN80" s="11">
        <f t="shared" si="61"/>
        <v>1.9775034108529421E-4</v>
      </c>
      <c r="AO80" s="11">
        <f t="shared" si="62"/>
        <v>0</v>
      </c>
      <c r="AP80" s="11">
        <f t="shared" si="63"/>
        <v>2.4652585501022551E-3</v>
      </c>
      <c r="AQ80" s="11">
        <f t="shared" si="37"/>
        <v>0.29367974986323203</v>
      </c>
      <c r="AR80" s="11">
        <f t="shared" si="38"/>
        <v>0</v>
      </c>
      <c r="AS80" s="11">
        <f t="shared" si="39"/>
        <v>3.9751196418808107E-4</v>
      </c>
      <c r="AT80" s="11">
        <f t="shared" si="40"/>
        <v>1.9698652829382805E-4</v>
      </c>
      <c r="AU80" s="11">
        <f t="shared" si="41"/>
        <v>0</v>
      </c>
      <c r="AV80" s="11">
        <f t="shared" si="42"/>
        <v>0</v>
      </c>
      <c r="AW80" s="11">
        <f t="shared" si="43"/>
        <v>0</v>
      </c>
      <c r="AX80" s="11">
        <f t="shared" si="44"/>
        <v>0</v>
      </c>
      <c r="AY80" s="11">
        <f t="shared" si="45"/>
        <v>0</v>
      </c>
      <c r="AZ80" s="11">
        <f t="shared" si="46"/>
        <v>0</v>
      </c>
      <c r="BA80" s="11">
        <f t="shared" si="47"/>
        <v>9.5956749116495738E-4</v>
      </c>
      <c r="BB80" s="11">
        <f t="shared" si="48"/>
        <v>3.5086166826161975E-3</v>
      </c>
      <c r="BC80" s="11">
        <f t="shared" si="49"/>
        <v>0</v>
      </c>
      <c r="BD80" s="11">
        <f t="shared" si="50"/>
        <v>5.1438855566245795E-4</v>
      </c>
      <c r="BE80" s="11">
        <f t="shared" si="51"/>
        <v>0</v>
      </c>
      <c r="BF80" s="12">
        <f t="shared" si="35"/>
        <v>330135.21999999997</v>
      </c>
      <c r="BG80" s="13">
        <f t="shared" si="36"/>
        <v>5.6742012589897362E-3</v>
      </c>
    </row>
    <row r="81" spans="1:59" customFormat="1" x14ac:dyDescent="0.35">
      <c r="A81" s="7" t="s">
        <v>80</v>
      </c>
      <c r="B81" s="8">
        <v>78689612.689999998</v>
      </c>
      <c r="C81" s="8">
        <v>3797158.68</v>
      </c>
      <c r="D81" s="9">
        <v>0</v>
      </c>
      <c r="E81" s="8">
        <v>0</v>
      </c>
      <c r="F81" s="8">
        <v>0</v>
      </c>
      <c r="G81" s="8">
        <v>0</v>
      </c>
      <c r="H81" s="8">
        <v>19594.16</v>
      </c>
      <c r="I81" s="8">
        <v>0</v>
      </c>
      <c r="J81" s="8">
        <v>38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556313.17000000004</v>
      </c>
      <c r="Q81" s="9">
        <v>47281952.759999998</v>
      </c>
      <c r="R81" s="9">
        <v>0</v>
      </c>
      <c r="S81" s="8">
        <v>0</v>
      </c>
      <c r="T81" s="8">
        <v>0</v>
      </c>
      <c r="U81" s="8">
        <v>0</v>
      </c>
      <c r="V81" s="8">
        <v>0</v>
      </c>
      <c r="W81" s="9">
        <v>0</v>
      </c>
      <c r="X81" s="8">
        <v>0</v>
      </c>
      <c r="Y81" s="9">
        <v>0</v>
      </c>
      <c r="Z81" s="9">
        <v>13180796.300000001</v>
      </c>
      <c r="AA81" s="10">
        <v>0</v>
      </c>
      <c r="AB81" s="9">
        <v>13853759.609999999</v>
      </c>
      <c r="AC81" s="8">
        <v>0</v>
      </c>
      <c r="AD81" s="11">
        <f t="shared" si="34"/>
        <v>1</v>
      </c>
      <c r="AE81" s="11">
        <f t="shared" si="52"/>
        <v>4.8254890959484278E-2</v>
      </c>
      <c r="AF81" s="11">
        <f t="shared" si="53"/>
        <v>0</v>
      </c>
      <c r="AG81" s="11">
        <f t="shared" si="54"/>
        <v>0</v>
      </c>
      <c r="AH81" s="11">
        <f t="shared" si="55"/>
        <v>0</v>
      </c>
      <c r="AI81" s="11">
        <f t="shared" si="56"/>
        <v>0</v>
      </c>
      <c r="AJ81" s="11">
        <f t="shared" si="57"/>
        <v>2.4900567343229604E-4</v>
      </c>
      <c r="AK81" s="11">
        <f t="shared" si="58"/>
        <v>0</v>
      </c>
      <c r="AL81" s="11">
        <f t="shared" si="59"/>
        <v>4.829099890185265E-7</v>
      </c>
      <c r="AM81" s="11">
        <f t="shared" si="60"/>
        <v>0</v>
      </c>
      <c r="AN81" s="11">
        <f t="shared" si="61"/>
        <v>0</v>
      </c>
      <c r="AO81" s="11">
        <f t="shared" si="62"/>
        <v>0</v>
      </c>
      <c r="AP81" s="11">
        <f t="shared" si="63"/>
        <v>0</v>
      </c>
      <c r="AQ81" s="11">
        <f t="shared" si="37"/>
        <v>0</v>
      </c>
      <c r="AR81" s="11">
        <f t="shared" si="38"/>
        <v>7.0697154425147807E-3</v>
      </c>
      <c r="AS81" s="11">
        <f t="shared" si="39"/>
        <v>0.6008665075817391</v>
      </c>
      <c r="AT81" s="11">
        <f t="shared" si="40"/>
        <v>0</v>
      </c>
      <c r="AU81" s="11">
        <f t="shared" si="41"/>
        <v>0</v>
      </c>
      <c r="AV81" s="11">
        <f t="shared" si="42"/>
        <v>0</v>
      </c>
      <c r="AW81" s="11">
        <f t="shared" si="43"/>
        <v>0</v>
      </c>
      <c r="AX81" s="11">
        <f t="shared" si="44"/>
        <v>0</v>
      </c>
      <c r="AY81" s="11">
        <f t="shared" si="45"/>
        <v>0</v>
      </c>
      <c r="AZ81" s="11">
        <f t="shared" si="46"/>
        <v>0</v>
      </c>
      <c r="BA81" s="11">
        <f t="shared" si="47"/>
        <v>0</v>
      </c>
      <c r="BB81" s="11">
        <f t="shared" si="48"/>
        <v>0.16750363674969565</v>
      </c>
      <c r="BC81" s="11">
        <f t="shared" si="49"/>
        <v>0</v>
      </c>
      <c r="BD81" s="11">
        <f t="shared" si="50"/>
        <v>0.17605576055606328</v>
      </c>
      <c r="BE81" s="11">
        <f t="shared" si="51"/>
        <v>0</v>
      </c>
      <c r="BF81" s="12">
        <f t="shared" si="35"/>
        <v>74316508.670000002</v>
      </c>
      <c r="BG81" s="13">
        <f t="shared" si="36"/>
        <v>0.94442590488749811</v>
      </c>
    </row>
    <row r="82" spans="1:59" customFormat="1" x14ac:dyDescent="0.35">
      <c r="A82" s="7" t="s">
        <v>81</v>
      </c>
      <c r="B82" s="8">
        <v>3445246.99</v>
      </c>
      <c r="C82" s="8">
        <v>933.1</v>
      </c>
      <c r="D82" s="9">
        <v>0</v>
      </c>
      <c r="E82" s="8">
        <v>35089.449999999997</v>
      </c>
      <c r="F82" s="8">
        <v>0</v>
      </c>
      <c r="G82" s="8">
        <v>7942.52</v>
      </c>
      <c r="H82" s="8">
        <v>0</v>
      </c>
      <c r="I82" s="8">
        <v>0</v>
      </c>
      <c r="J82" s="8">
        <v>0</v>
      </c>
      <c r="K82" s="8">
        <v>1868036.86</v>
      </c>
      <c r="L82" s="8">
        <v>0</v>
      </c>
      <c r="M82" s="8">
        <v>0</v>
      </c>
      <c r="N82" s="8">
        <v>0</v>
      </c>
      <c r="O82" s="8">
        <v>1533245.05</v>
      </c>
      <c r="P82" s="8">
        <v>0</v>
      </c>
      <c r="Q82" s="9">
        <v>0</v>
      </c>
      <c r="R82" s="9">
        <v>0</v>
      </c>
      <c r="S82" s="8">
        <v>0</v>
      </c>
      <c r="T82" s="8">
        <v>0</v>
      </c>
      <c r="U82" s="8">
        <v>0</v>
      </c>
      <c r="V82" s="8">
        <v>0</v>
      </c>
      <c r="W82" s="9">
        <v>0</v>
      </c>
      <c r="X82" s="8">
        <v>0</v>
      </c>
      <c r="Y82" s="9">
        <v>0</v>
      </c>
      <c r="Z82" s="9">
        <v>0</v>
      </c>
      <c r="AA82" s="10">
        <v>0</v>
      </c>
      <c r="AB82" s="9">
        <v>0</v>
      </c>
      <c r="AC82" s="8">
        <v>0</v>
      </c>
      <c r="AD82" s="11">
        <f t="shared" si="34"/>
        <v>1</v>
      </c>
      <c r="AE82" s="11">
        <f t="shared" si="52"/>
        <v>2.7083689578958167E-4</v>
      </c>
      <c r="AF82" s="11">
        <f t="shared" si="53"/>
        <v>0</v>
      </c>
      <c r="AG82" s="11">
        <f t="shared" si="54"/>
        <v>1.0184886628403961E-2</v>
      </c>
      <c r="AH82" s="11">
        <f t="shared" si="55"/>
        <v>0</v>
      </c>
      <c r="AI82" s="11">
        <f t="shared" si="56"/>
        <v>2.3053557620262228E-3</v>
      </c>
      <c r="AJ82" s="11">
        <f t="shared" si="57"/>
        <v>0</v>
      </c>
      <c r="AK82" s="11">
        <f t="shared" si="58"/>
        <v>0</v>
      </c>
      <c r="AL82" s="11">
        <f t="shared" si="59"/>
        <v>0</v>
      </c>
      <c r="AM82" s="11">
        <f t="shared" si="60"/>
        <v>0.54220694929044844</v>
      </c>
      <c r="AN82" s="11">
        <f t="shared" si="61"/>
        <v>0</v>
      </c>
      <c r="AO82" s="11">
        <f t="shared" si="62"/>
        <v>0</v>
      </c>
      <c r="AP82" s="11">
        <f t="shared" si="63"/>
        <v>0</v>
      </c>
      <c r="AQ82" s="11">
        <f t="shared" si="37"/>
        <v>0.44503196852078231</v>
      </c>
      <c r="AR82" s="11">
        <f t="shared" si="38"/>
        <v>0</v>
      </c>
      <c r="AS82" s="11">
        <f t="shared" si="39"/>
        <v>0</v>
      </c>
      <c r="AT82" s="11">
        <f t="shared" si="40"/>
        <v>0</v>
      </c>
      <c r="AU82" s="11">
        <f t="shared" si="41"/>
        <v>0</v>
      </c>
      <c r="AV82" s="11">
        <f t="shared" si="42"/>
        <v>0</v>
      </c>
      <c r="AW82" s="11">
        <f t="shared" si="43"/>
        <v>0</v>
      </c>
      <c r="AX82" s="11">
        <f t="shared" si="44"/>
        <v>0</v>
      </c>
      <c r="AY82" s="11">
        <f t="shared" si="45"/>
        <v>0</v>
      </c>
      <c r="AZ82" s="11">
        <f t="shared" si="46"/>
        <v>0</v>
      </c>
      <c r="BA82" s="11">
        <f t="shared" si="47"/>
        <v>0</v>
      </c>
      <c r="BB82" s="11">
        <f t="shared" si="48"/>
        <v>0</v>
      </c>
      <c r="BC82" s="11">
        <f t="shared" si="49"/>
        <v>0</v>
      </c>
      <c r="BD82" s="11">
        <f t="shared" si="50"/>
        <v>0</v>
      </c>
      <c r="BE82" s="11">
        <f t="shared" si="51"/>
        <v>0</v>
      </c>
      <c r="BF82" s="12">
        <f t="shared" si="35"/>
        <v>0</v>
      </c>
      <c r="BG82" s="13">
        <f t="shared" si="36"/>
        <v>0</v>
      </c>
    </row>
    <row r="83" spans="1:59" customFormat="1" x14ac:dyDescent="0.35">
      <c r="A83" s="7" t="s">
        <v>82</v>
      </c>
      <c r="B83" s="8">
        <v>45.17</v>
      </c>
      <c r="C83" s="8">
        <v>0</v>
      </c>
      <c r="D83" s="9">
        <v>0</v>
      </c>
      <c r="E83" s="8">
        <v>0</v>
      </c>
      <c r="F83" s="8">
        <v>0</v>
      </c>
      <c r="G83" s="8">
        <v>0</v>
      </c>
      <c r="H83" s="8">
        <v>8.65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9">
        <v>0</v>
      </c>
      <c r="R83" s="9">
        <v>36.520000000000003</v>
      </c>
      <c r="S83" s="8">
        <v>0</v>
      </c>
      <c r="T83" s="8">
        <v>0</v>
      </c>
      <c r="U83" s="8">
        <v>0</v>
      </c>
      <c r="V83" s="8">
        <v>0</v>
      </c>
      <c r="W83" s="9">
        <v>0</v>
      </c>
      <c r="X83" s="8">
        <v>0</v>
      </c>
      <c r="Y83" s="9">
        <v>0</v>
      </c>
      <c r="Z83" s="9">
        <v>0</v>
      </c>
      <c r="AA83" s="10">
        <v>0</v>
      </c>
      <c r="AB83" s="9">
        <v>0</v>
      </c>
      <c r="AC83" s="8">
        <v>0</v>
      </c>
      <c r="AD83" s="11">
        <f t="shared" si="34"/>
        <v>1</v>
      </c>
      <c r="AE83" s="11">
        <f t="shared" si="52"/>
        <v>0</v>
      </c>
      <c r="AF83" s="11">
        <f t="shared" si="53"/>
        <v>0</v>
      </c>
      <c r="AG83" s="11">
        <f t="shared" si="54"/>
        <v>0</v>
      </c>
      <c r="AH83" s="11">
        <f t="shared" si="55"/>
        <v>0</v>
      </c>
      <c r="AI83" s="11">
        <f t="shared" si="56"/>
        <v>0</v>
      </c>
      <c r="AJ83" s="11">
        <f t="shared" si="57"/>
        <v>0.19149878237768431</v>
      </c>
      <c r="AK83" s="11">
        <f t="shared" si="58"/>
        <v>0</v>
      </c>
      <c r="AL83" s="11">
        <f t="shared" si="59"/>
        <v>0</v>
      </c>
      <c r="AM83" s="11">
        <f t="shared" si="60"/>
        <v>0</v>
      </c>
      <c r="AN83" s="11">
        <f t="shared" si="61"/>
        <v>0</v>
      </c>
      <c r="AO83" s="11">
        <f t="shared" si="62"/>
        <v>0</v>
      </c>
      <c r="AP83" s="11">
        <f t="shared" si="63"/>
        <v>0</v>
      </c>
      <c r="AQ83" s="11">
        <f t="shared" si="37"/>
        <v>0</v>
      </c>
      <c r="AR83" s="11">
        <f t="shared" si="38"/>
        <v>0</v>
      </c>
      <c r="AS83" s="11">
        <f t="shared" si="39"/>
        <v>0</v>
      </c>
      <c r="AT83" s="11">
        <f t="shared" si="40"/>
        <v>0.80850121762231575</v>
      </c>
      <c r="AU83" s="11">
        <f t="shared" si="41"/>
        <v>0</v>
      </c>
      <c r="AV83" s="11">
        <f t="shared" si="42"/>
        <v>0</v>
      </c>
      <c r="AW83" s="11">
        <f t="shared" si="43"/>
        <v>0</v>
      </c>
      <c r="AX83" s="11">
        <f t="shared" si="44"/>
        <v>0</v>
      </c>
      <c r="AY83" s="11">
        <f t="shared" si="45"/>
        <v>0</v>
      </c>
      <c r="AZ83" s="11">
        <f t="shared" si="46"/>
        <v>0</v>
      </c>
      <c r="BA83" s="11">
        <f t="shared" si="47"/>
        <v>0</v>
      </c>
      <c r="BB83" s="11">
        <f t="shared" si="48"/>
        <v>0</v>
      </c>
      <c r="BC83" s="11">
        <f t="shared" si="49"/>
        <v>0</v>
      </c>
      <c r="BD83" s="11">
        <f t="shared" si="50"/>
        <v>0</v>
      </c>
      <c r="BE83" s="11">
        <f t="shared" si="51"/>
        <v>0</v>
      </c>
      <c r="BF83" s="12">
        <f t="shared" si="35"/>
        <v>36.520000000000003</v>
      </c>
      <c r="BG83" s="13">
        <f t="shared" si="36"/>
        <v>0.80850121762231575</v>
      </c>
    </row>
    <row r="84" spans="1:59" customFormat="1" x14ac:dyDescent="0.35">
      <c r="A84" s="7" t="s">
        <v>83</v>
      </c>
      <c r="B84" s="8">
        <v>281437.94</v>
      </c>
      <c r="C84" s="8">
        <v>1110.71</v>
      </c>
      <c r="D84" s="9">
        <v>778.33</v>
      </c>
      <c r="E84" s="8">
        <v>66001.38</v>
      </c>
      <c r="F84" s="8">
        <v>1224.8699999999999</v>
      </c>
      <c r="G84" s="8">
        <v>0</v>
      </c>
      <c r="H84" s="8">
        <v>0</v>
      </c>
      <c r="I84" s="8">
        <v>0</v>
      </c>
      <c r="J84" s="8">
        <v>73878.929999999993</v>
      </c>
      <c r="K84" s="8">
        <v>41478.910000000003</v>
      </c>
      <c r="L84" s="8">
        <v>18319.71</v>
      </c>
      <c r="M84" s="8">
        <v>0</v>
      </c>
      <c r="N84" s="8">
        <v>56382.6</v>
      </c>
      <c r="O84" s="8">
        <v>0</v>
      </c>
      <c r="P84" s="8">
        <v>325.22000000000003</v>
      </c>
      <c r="Q84" s="9">
        <v>174.11</v>
      </c>
      <c r="R84" s="9">
        <v>0</v>
      </c>
      <c r="S84" s="8">
        <v>0</v>
      </c>
      <c r="T84" s="8">
        <v>0</v>
      </c>
      <c r="U84" s="8">
        <v>0</v>
      </c>
      <c r="V84" s="8">
        <v>0</v>
      </c>
      <c r="W84" s="9">
        <v>0</v>
      </c>
      <c r="X84" s="8">
        <v>0</v>
      </c>
      <c r="Y84" s="9">
        <v>0</v>
      </c>
      <c r="Z84" s="9">
        <v>0</v>
      </c>
      <c r="AA84" s="10">
        <v>0</v>
      </c>
      <c r="AB84" s="9">
        <v>21763.18</v>
      </c>
      <c r="AC84" s="8">
        <v>0</v>
      </c>
      <c r="AD84" s="11">
        <f t="shared" si="34"/>
        <v>1</v>
      </c>
      <c r="AE84" s="11">
        <f t="shared" si="52"/>
        <v>3.9465539010127776E-3</v>
      </c>
      <c r="AF84" s="11">
        <f t="shared" si="53"/>
        <v>2.7655475306563146E-3</v>
      </c>
      <c r="AG84" s="11">
        <f t="shared" si="54"/>
        <v>0.23451486320572132</v>
      </c>
      <c r="AH84" s="11">
        <f t="shared" si="55"/>
        <v>4.3521850678696688E-3</v>
      </c>
      <c r="AI84" s="11">
        <f t="shared" si="56"/>
        <v>0</v>
      </c>
      <c r="AJ84" s="11">
        <f t="shared" si="57"/>
        <v>0</v>
      </c>
      <c r="AK84" s="11">
        <f t="shared" si="58"/>
        <v>0</v>
      </c>
      <c r="AL84" s="11">
        <f t="shared" si="59"/>
        <v>0.26250522584126357</v>
      </c>
      <c r="AM84" s="11">
        <f t="shared" si="60"/>
        <v>0.14738208359541008</v>
      </c>
      <c r="AN84" s="11">
        <f t="shared" si="61"/>
        <v>6.5093249332339481E-2</v>
      </c>
      <c r="AO84" s="11">
        <f t="shared" si="62"/>
        <v>0</v>
      </c>
      <c r="AP84" s="11">
        <f t="shared" si="63"/>
        <v>0.20033759485306066</v>
      </c>
      <c r="AQ84" s="11">
        <f t="shared" si="37"/>
        <v>0</v>
      </c>
      <c r="AR84" s="11">
        <f t="shared" si="38"/>
        <v>1.155565592897674E-3</v>
      </c>
      <c r="AS84" s="11">
        <f t="shared" si="39"/>
        <v>6.1864438035610979E-4</v>
      </c>
      <c r="AT84" s="11">
        <f t="shared" si="40"/>
        <v>0</v>
      </c>
      <c r="AU84" s="11">
        <f t="shared" si="41"/>
        <v>0</v>
      </c>
      <c r="AV84" s="11">
        <f t="shared" si="42"/>
        <v>0</v>
      </c>
      <c r="AW84" s="11">
        <f t="shared" si="43"/>
        <v>0</v>
      </c>
      <c r="AX84" s="11">
        <f t="shared" si="44"/>
        <v>0</v>
      </c>
      <c r="AY84" s="11">
        <f t="shared" si="45"/>
        <v>0</v>
      </c>
      <c r="AZ84" s="11">
        <f t="shared" si="46"/>
        <v>0</v>
      </c>
      <c r="BA84" s="11">
        <f t="shared" si="47"/>
        <v>0</v>
      </c>
      <c r="BB84" s="11">
        <f t="shared" si="48"/>
        <v>0</v>
      </c>
      <c r="BC84" s="11">
        <f t="shared" si="49"/>
        <v>0</v>
      </c>
      <c r="BD84" s="11">
        <f t="shared" si="50"/>
        <v>7.7328522231224411E-2</v>
      </c>
      <c r="BE84" s="11">
        <f t="shared" si="51"/>
        <v>0</v>
      </c>
      <c r="BF84" s="12">
        <f t="shared" si="35"/>
        <v>22715.62</v>
      </c>
      <c r="BG84" s="13">
        <f t="shared" si="36"/>
        <v>8.0712714142236824E-2</v>
      </c>
    </row>
    <row r="85" spans="1:59" customFormat="1" x14ac:dyDescent="0.35">
      <c r="A85" s="7" t="s">
        <v>84</v>
      </c>
      <c r="B85" s="8">
        <v>72067368.629999995</v>
      </c>
      <c r="C85" s="8">
        <v>671398.18</v>
      </c>
      <c r="D85" s="9">
        <v>645.13</v>
      </c>
      <c r="E85" s="8">
        <v>1452279.77</v>
      </c>
      <c r="F85" s="8">
        <v>1740310.02</v>
      </c>
      <c r="G85" s="8">
        <v>2113.56</v>
      </c>
      <c r="H85" s="8">
        <v>718269.11</v>
      </c>
      <c r="I85" s="8">
        <v>0</v>
      </c>
      <c r="J85" s="8">
        <v>7789.88</v>
      </c>
      <c r="K85" s="8">
        <v>23115650.52</v>
      </c>
      <c r="L85" s="8">
        <v>1123142.45</v>
      </c>
      <c r="M85" s="8">
        <v>0</v>
      </c>
      <c r="N85" s="8">
        <v>455849.06</v>
      </c>
      <c r="O85" s="8">
        <v>36270086.909999996</v>
      </c>
      <c r="P85" s="8">
        <v>2098707.4900000002</v>
      </c>
      <c r="Q85" s="9">
        <v>1338619.79</v>
      </c>
      <c r="R85" s="9">
        <v>0</v>
      </c>
      <c r="S85" s="8">
        <v>0</v>
      </c>
      <c r="T85" s="8">
        <v>0</v>
      </c>
      <c r="U85" s="8">
        <v>0</v>
      </c>
      <c r="V85" s="8">
        <v>0</v>
      </c>
      <c r="W85" s="9">
        <v>0</v>
      </c>
      <c r="X85" s="8">
        <v>0</v>
      </c>
      <c r="Y85" s="9">
        <v>2100362.46</v>
      </c>
      <c r="Z85" s="9">
        <v>673804.14</v>
      </c>
      <c r="AA85" s="10">
        <v>0</v>
      </c>
      <c r="AB85" s="9">
        <v>298340.15999999997</v>
      </c>
      <c r="AC85" s="8">
        <v>0</v>
      </c>
      <c r="AD85" s="11">
        <f t="shared" si="34"/>
        <v>1</v>
      </c>
      <c r="AE85" s="11">
        <f t="shared" si="52"/>
        <v>9.3162577288899706E-3</v>
      </c>
      <c r="AF85" s="11">
        <f t="shared" si="53"/>
        <v>8.9517629443660189E-6</v>
      </c>
      <c r="AG85" s="11">
        <f t="shared" si="54"/>
        <v>2.0151696913704841E-2</v>
      </c>
      <c r="AH85" s="11">
        <f t="shared" si="55"/>
        <v>2.4148377456861228E-2</v>
      </c>
      <c r="AI85" s="11">
        <f t="shared" si="56"/>
        <v>2.9327558924083894E-5</v>
      </c>
      <c r="AJ85" s="11">
        <f t="shared" si="57"/>
        <v>9.9666343263850078E-3</v>
      </c>
      <c r="AK85" s="11">
        <f t="shared" si="58"/>
        <v>0</v>
      </c>
      <c r="AL85" s="11">
        <f t="shared" si="59"/>
        <v>1.0809163908833563E-4</v>
      </c>
      <c r="AM85" s="11">
        <f t="shared" si="60"/>
        <v>0.32075058323105587</v>
      </c>
      <c r="AN85" s="11">
        <f t="shared" si="61"/>
        <v>1.5584618549989092E-2</v>
      </c>
      <c r="AO85" s="11">
        <f t="shared" si="62"/>
        <v>0</v>
      </c>
      <c r="AP85" s="11">
        <f t="shared" si="63"/>
        <v>6.325318499421949E-3</v>
      </c>
      <c r="AQ85" s="11">
        <f t="shared" si="37"/>
        <v>0.50328030007885693</v>
      </c>
      <c r="AR85" s="11">
        <f t="shared" si="38"/>
        <v>2.9121466898214963E-2</v>
      </c>
      <c r="AS85" s="11">
        <f t="shared" si="39"/>
        <v>1.8574561766957081E-2</v>
      </c>
      <c r="AT85" s="11">
        <f t="shared" si="40"/>
        <v>0</v>
      </c>
      <c r="AU85" s="11">
        <f t="shared" si="41"/>
        <v>0</v>
      </c>
      <c r="AV85" s="11">
        <f t="shared" si="42"/>
        <v>0</v>
      </c>
      <c r="AW85" s="11">
        <f t="shared" si="43"/>
        <v>0</v>
      </c>
      <c r="AX85" s="11">
        <f t="shared" si="44"/>
        <v>0</v>
      </c>
      <c r="AY85" s="11">
        <f t="shared" si="45"/>
        <v>0</v>
      </c>
      <c r="AZ85" s="11">
        <f t="shared" si="46"/>
        <v>0</v>
      </c>
      <c r="BA85" s="11">
        <f t="shared" si="47"/>
        <v>2.9144431105615074E-2</v>
      </c>
      <c r="BB85" s="11">
        <f t="shared" si="48"/>
        <v>9.3496426025954666E-3</v>
      </c>
      <c r="BC85" s="11">
        <f t="shared" si="49"/>
        <v>0</v>
      </c>
      <c r="BD85" s="11">
        <f t="shared" si="50"/>
        <v>4.1397398804957587E-3</v>
      </c>
      <c r="BE85" s="11">
        <f t="shared" si="51"/>
        <v>0</v>
      </c>
      <c r="BF85" s="12">
        <f t="shared" si="35"/>
        <v>4411771.68</v>
      </c>
      <c r="BG85" s="13">
        <f t="shared" si="36"/>
        <v>6.1217327118607744E-2</v>
      </c>
    </row>
    <row r="86" spans="1:59" customFormat="1" x14ac:dyDescent="0.35">
      <c r="A86" s="7" t="s">
        <v>85</v>
      </c>
      <c r="B86" s="8">
        <v>21997792.41</v>
      </c>
      <c r="C86" s="8">
        <v>146463.16</v>
      </c>
      <c r="D86" s="9">
        <v>7580.76</v>
      </c>
      <c r="E86" s="8">
        <v>3914309.25</v>
      </c>
      <c r="F86" s="8">
        <v>4830.1000000000004</v>
      </c>
      <c r="G86" s="8">
        <v>64350.52</v>
      </c>
      <c r="H86" s="8">
        <v>161519.54999999999</v>
      </c>
      <c r="I86" s="8">
        <v>1010.45</v>
      </c>
      <c r="J86" s="8">
        <v>479780.61</v>
      </c>
      <c r="K86" s="8">
        <v>4819458.3499999996</v>
      </c>
      <c r="L86" s="8">
        <v>597604.07999999996</v>
      </c>
      <c r="M86" s="8">
        <v>0</v>
      </c>
      <c r="N86" s="8">
        <v>113281.11</v>
      </c>
      <c r="O86" s="8">
        <v>11049682.390000001</v>
      </c>
      <c r="P86" s="8">
        <v>8984.5499999999993</v>
      </c>
      <c r="Q86" s="9">
        <v>408411.97</v>
      </c>
      <c r="R86" s="9">
        <v>0</v>
      </c>
      <c r="S86" s="8">
        <v>0</v>
      </c>
      <c r="T86" s="8">
        <v>0</v>
      </c>
      <c r="U86" s="8">
        <v>0</v>
      </c>
      <c r="V86" s="8">
        <v>0</v>
      </c>
      <c r="W86" s="9">
        <v>0</v>
      </c>
      <c r="X86" s="8">
        <v>0</v>
      </c>
      <c r="Y86" s="9">
        <v>31999.22</v>
      </c>
      <c r="Z86" s="9">
        <v>113368.94</v>
      </c>
      <c r="AA86" s="10">
        <v>0</v>
      </c>
      <c r="AB86" s="9">
        <v>75157.41</v>
      </c>
      <c r="AC86" s="8">
        <v>0</v>
      </c>
      <c r="AD86" s="11">
        <f t="shared" si="34"/>
        <v>1</v>
      </c>
      <c r="AE86" s="11">
        <f t="shared" si="52"/>
        <v>6.6580844691224179E-3</v>
      </c>
      <c r="AF86" s="11">
        <f t="shared" si="53"/>
        <v>3.4461458035006524E-4</v>
      </c>
      <c r="AG86" s="11">
        <f t="shared" si="54"/>
        <v>0.17794100321724057</v>
      </c>
      <c r="AH86" s="11">
        <f t="shared" si="55"/>
        <v>2.1957203295564694E-4</v>
      </c>
      <c r="AI86" s="11">
        <f t="shared" si="56"/>
        <v>2.9253171773157938E-3</v>
      </c>
      <c r="AJ86" s="11">
        <f t="shared" si="57"/>
        <v>7.3425345138985239E-3</v>
      </c>
      <c r="AK86" s="11">
        <f t="shared" si="58"/>
        <v>4.5934154717300567E-5</v>
      </c>
      <c r="AL86" s="11">
        <f t="shared" si="59"/>
        <v>2.1810398109852878E-2</v>
      </c>
      <c r="AM86" s="11">
        <f t="shared" si="60"/>
        <v>0.21908827304912273</v>
      </c>
      <c r="AN86" s="11">
        <f t="shared" si="61"/>
        <v>2.7166547845425364E-2</v>
      </c>
      <c r="AO86" s="11">
        <f t="shared" si="62"/>
        <v>0</v>
      </c>
      <c r="AP86" s="11">
        <f t="shared" si="63"/>
        <v>5.1496581060790185E-3</v>
      </c>
      <c r="AQ86" s="11">
        <f t="shared" si="37"/>
        <v>0.5023086946205072</v>
      </c>
      <c r="AR86" s="11">
        <f t="shared" si="38"/>
        <v>4.0842962023387872E-4</v>
      </c>
      <c r="AS86" s="11">
        <f t="shared" si="39"/>
        <v>1.8566043464176864E-2</v>
      </c>
      <c r="AT86" s="11">
        <f t="shared" si="40"/>
        <v>0</v>
      </c>
      <c r="AU86" s="11">
        <f t="shared" si="41"/>
        <v>0</v>
      </c>
      <c r="AV86" s="11">
        <f t="shared" si="42"/>
        <v>0</v>
      </c>
      <c r="AW86" s="11">
        <f t="shared" si="43"/>
        <v>0</v>
      </c>
      <c r="AX86" s="11">
        <f t="shared" si="44"/>
        <v>0</v>
      </c>
      <c r="AY86" s="11">
        <f t="shared" si="45"/>
        <v>0</v>
      </c>
      <c r="AZ86" s="11">
        <f t="shared" si="46"/>
        <v>0</v>
      </c>
      <c r="BA86" s="11">
        <f t="shared" si="47"/>
        <v>1.4546559674530541E-3</v>
      </c>
      <c r="BB86" s="11">
        <f t="shared" si="48"/>
        <v>5.1536507794511001E-3</v>
      </c>
      <c r="BC86" s="11">
        <f t="shared" si="49"/>
        <v>0</v>
      </c>
      <c r="BD86" s="11">
        <f t="shared" si="50"/>
        <v>3.4165887466886956E-3</v>
      </c>
      <c r="BE86" s="11">
        <f t="shared" si="51"/>
        <v>0</v>
      </c>
      <c r="BF86" s="12">
        <f t="shared" si="35"/>
        <v>636518.29999999993</v>
      </c>
      <c r="BG86" s="13">
        <f t="shared" si="36"/>
        <v>2.8935553538119781E-2</v>
      </c>
    </row>
    <row r="87" spans="1:59" customFormat="1" x14ac:dyDescent="0.35">
      <c r="A87" s="7" t="s">
        <v>86</v>
      </c>
      <c r="B87" s="8">
        <v>2805606.9</v>
      </c>
      <c r="C87" s="8">
        <v>5370.63</v>
      </c>
      <c r="D87" s="9">
        <v>19548.28</v>
      </c>
      <c r="E87" s="8">
        <v>1154682.77</v>
      </c>
      <c r="F87" s="8">
        <v>0</v>
      </c>
      <c r="G87" s="8">
        <v>651410.47</v>
      </c>
      <c r="H87" s="8">
        <v>3109.95</v>
      </c>
      <c r="I87" s="8">
        <v>0</v>
      </c>
      <c r="J87" s="8">
        <v>4492.8599999999997</v>
      </c>
      <c r="K87" s="8">
        <v>0</v>
      </c>
      <c r="L87" s="8">
        <v>257592.82</v>
      </c>
      <c r="M87" s="8">
        <v>0</v>
      </c>
      <c r="N87" s="8">
        <v>8750.19</v>
      </c>
      <c r="O87" s="8">
        <v>0</v>
      </c>
      <c r="P87" s="8">
        <v>3361.05</v>
      </c>
      <c r="Q87" s="9">
        <v>318315.87</v>
      </c>
      <c r="R87" s="9">
        <v>0</v>
      </c>
      <c r="S87" s="8">
        <v>0</v>
      </c>
      <c r="T87" s="8">
        <v>0</v>
      </c>
      <c r="U87" s="8">
        <v>0</v>
      </c>
      <c r="V87" s="8">
        <v>0</v>
      </c>
      <c r="W87" s="9">
        <v>0</v>
      </c>
      <c r="X87" s="8">
        <v>0</v>
      </c>
      <c r="Y87" s="9">
        <v>78004.899999999994</v>
      </c>
      <c r="Z87" s="9">
        <v>230543.67</v>
      </c>
      <c r="AA87" s="10">
        <v>0</v>
      </c>
      <c r="AB87" s="9">
        <v>70423.42</v>
      </c>
      <c r="AC87" s="8">
        <v>0</v>
      </c>
      <c r="AD87" s="11">
        <f t="shared" si="34"/>
        <v>1</v>
      </c>
      <c r="AE87" s="11">
        <f t="shared" si="52"/>
        <v>1.9142489277453659E-3</v>
      </c>
      <c r="AF87" s="11">
        <f t="shared" si="53"/>
        <v>6.9675762488322938E-3</v>
      </c>
      <c r="AG87" s="11">
        <f t="shared" si="54"/>
        <v>0.41156256423521059</v>
      </c>
      <c r="AH87" s="11">
        <f t="shared" si="55"/>
        <v>0</v>
      </c>
      <c r="AI87" s="11">
        <f t="shared" si="56"/>
        <v>0.23218166094473178</v>
      </c>
      <c r="AJ87" s="11">
        <f t="shared" si="57"/>
        <v>1.1084767434810629E-3</v>
      </c>
      <c r="AK87" s="11">
        <f t="shared" si="58"/>
        <v>0</v>
      </c>
      <c r="AL87" s="11">
        <f t="shared" si="59"/>
        <v>1.6013861385926872E-3</v>
      </c>
      <c r="AM87" s="11">
        <f t="shared" si="60"/>
        <v>0</v>
      </c>
      <c r="AN87" s="11">
        <f t="shared" si="61"/>
        <v>9.18135822947969E-2</v>
      </c>
      <c r="AO87" s="11">
        <f t="shared" si="62"/>
        <v>0</v>
      </c>
      <c r="AP87" s="11">
        <f t="shared" si="63"/>
        <v>3.1188225264202197E-3</v>
      </c>
      <c r="AQ87" s="11">
        <f t="shared" si="37"/>
        <v>0</v>
      </c>
      <c r="AR87" s="11">
        <f t="shared" si="38"/>
        <v>1.1979760956533148E-3</v>
      </c>
      <c r="AS87" s="11">
        <f t="shared" si="39"/>
        <v>0.11345704560392976</v>
      </c>
      <c r="AT87" s="11">
        <f t="shared" si="40"/>
        <v>0</v>
      </c>
      <c r="AU87" s="11">
        <f t="shared" si="41"/>
        <v>0</v>
      </c>
      <c r="AV87" s="11">
        <f t="shared" si="42"/>
        <v>0</v>
      </c>
      <c r="AW87" s="11">
        <f t="shared" si="43"/>
        <v>0</v>
      </c>
      <c r="AX87" s="11">
        <f t="shared" si="44"/>
        <v>0</v>
      </c>
      <c r="AY87" s="11">
        <f t="shared" si="45"/>
        <v>0</v>
      </c>
      <c r="AZ87" s="11">
        <f t="shared" si="46"/>
        <v>0</v>
      </c>
      <c r="BA87" s="11">
        <f t="shared" si="47"/>
        <v>2.7803217906257643E-2</v>
      </c>
      <c r="BB87" s="11">
        <f t="shared" si="48"/>
        <v>8.2172477548440592E-2</v>
      </c>
      <c r="BC87" s="11">
        <f t="shared" si="49"/>
        <v>0</v>
      </c>
      <c r="BD87" s="11">
        <f t="shared" si="50"/>
        <v>2.510095765732541E-2</v>
      </c>
      <c r="BE87" s="11">
        <f t="shared" si="51"/>
        <v>0</v>
      </c>
      <c r="BF87" s="12">
        <f t="shared" si="35"/>
        <v>716836.14000000013</v>
      </c>
      <c r="BG87" s="13">
        <f t="shared" si="36"/>
        <v>0.25550127496478575</v>
      </c>
    </row>
    <row r="88" spans="1:59" customFormat="1" x14ac:dyDescent="0.35">
      <c r="A88" s="7" t="s">
        <v>87</v>
      </c>
      <c r="B88" s="8">
        <v>968624.13</v>
      </c>
      <c r="C88" s="8">
        <v>282.57</v>
      </c>
      <c r="D88" s="9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950787</v>
      </c>
      <c r="L88" s="8">
        <v>0</v>
      </c>
      <c r="M88" s="8">
        <v>0</v>
      </c>
      <c r="N88" s="8">
        <v>509.57</v>
      </c>
      <c r="O88" s="8">
        <v>0</v>
      </c>
      <c r="P88" s="8">
        <v>2968.25</v>
      </c>
      <c r="Q88" s="9">
        <v>1130.76</v>
      </c>
      <c r="R88" s="9">
        <v>0</v>
      </c>
      <c r="S88" s="8">
        <v>0</v>
      </c>
      <c r="T88" s="8">
        <v>0</v>
      </c>
      <c r="U88" s="8">
        <v>0</v>
      </c>
      <c r="V88" s="8">
        <v>0</v>
      </c>
      <c r="W88" s="9">
        <v>0</v>
      </c>
      <c r="X88" s="8">
        <v>0</v>
      </c>
      <c r="Y88" s="9">
        <v>10015.08</v>
      </c>
      <c r="Z88" s="9">
        <v>0</v>
      </c>
      <c r="AA88" s="10">
        <v>0</v>
      </c>
      <c r="AB88" s="9">
        <v>2930.89</v>
      </c>
      <c r="AC88" s="8">
        <v>0</v>
      </c>
      <c r="AD88" s="11">
        <f t="shared" si="34"/>
        <v>1</v>
      </c>
      <c r="AE88" s="11">
        <f t="shared" si="52"/>
        <v>2.9172306496225733E-4</v>
      </c>
      <c r="AF88" s="11">
        <f t="shared" si="53"/>
        <v>0</v>
      </c>
      <c r="AG88" s="11">
        <f t="shared" si="54"/>
        <v>0</v>
      </c>
      <c r="AH88" s="11">
        <f t="shared" si="55"/>
        <v>0</v>
      </c>
      <c r="AI88" s="11">
        <f t="shared" si="56"/>
        <v>0</v>
      </c>
      <c r="AJ88" s="11">
        <f t="shared" si="57"/>
        <v>0</v>
      </c>
      <c r="AK88" s="11">
        <f t="shared" si="58"/>
        <v>0</v>
      </c>
      <c r="AL88" s="11">
        <f t="shared" si="59"/>
        <v>0</v>
      </c>
      <c r="AM88" s="11">
        <f t="shared" si="60"/>
        <v>0.9815850860539681</v>
      </c>
      <c r="AN88" s="11">
        <f t="shared" si="61"/>
        <v>0</v>
      </c>
      <c r="AO88" s="11">
        <f t="shared" si="62"/>
        <v>0</v>
      </c>
      <c r="AP88" s="11">
        <f t="shared" si="63"/>
        <v>5.2607609517223153E-4</v>
      </c>
      <c r="AQ88" s="11">
        <f t="shared" si="37"/>
        <v>0</v>
      </c>
      <c r="AR88" s="11">
        <f t="shared" si="38"/>
        <v>3.064398158241216E-3</v>
      </c>
      <c r="AS88" s="11">
        <f t="shared" si="39"/>
        <v>1.1673878081067421E-3</v>
      </c>
      <c r="AT88" s="11">
        <f t="shared" si="40"/>
        <v>0</v>
      </c>
      <c r="AU88" s="11">
        <f t="shared" si="41"/>
        <v>0</v>
      </c>
      <c r="AV88" s="11">
        <f t="shared" si="42"/>
        <v>0</v>
      </c>
      <c r="AW88" s="11">
        <f t="shared" si="43"/>
        <v>0</v>
      </c>
      <c r="AX88" s="11">
        <f t="shared" si="44"/>
        <v>0</v>
      </c>
      <c r="AY88" s="11">
        <f t="shared" si="45"/>
        <v>0</v>
      </c>
      <c r="AZ88" s="11">
        <f t="shared" si="46"/>
        <v>0</v>
      </c>
      <c r="BA88" s="11">
        <f t="shared" si="47"/>
        <v>1.0339490510111491E-2</v>
      </c>
      <c r="BB88" s="11">
        <f t="shared" si="48"/>
        <v>0</v>
      </c>
      <c r="BC88" s="11">
        <f t="shared" si="49"/>
        <v>0</v>
      </c>
      <c r="BD88" s="11">
        <f t="shared" si="50"/>
        <v>3.0258279855159089E-3</v>
      </c>
      <c r="BE88" s="11">
        <f t="shared" si="51"/>
        <v>0</v>
      </c>
      <c r="BF88" s="12">
        <f t="shared" si="35"/>
        <v>14076.73</v>
      </c>
      <c r="BG88" s="13">
        <f t="shared" si="36"/>
        <v>1.4532706303734143E-2</v>
      </c>
    </row>
    <row r="89" spans="1:59" customFormat="1" x14ac:dyDescent="0.35">
      <c r="A89" s="7" t="s">
        <v>88</v>
      </c>
      <c r="B89" s="8">
        <v>33183116.370000001</v>
      </c>
      <c r="C89" s="8">
        <v>100976.9</v>
      </c>
      <c r="D89" s="9">
        <v>2024215.56</v>
      </c>
      <c r="E89" s="8">
        <v>40974.81</v>
      </c>
      <c r="F89" s="8">
        <v>988620.43</v>
      </c>
      <c r="G89" s="8">
        <v>1648.62</v>
      </c>
      <c r="H89" s="8">
        <v>145472.82999999999</v>
      </c>
      <c r="I89" s="8">
        <v>8630.91</v>
      </c>
      <c r="J89" s="8">
        <v>1605060.91</v>
      </c>
      <c r="K89" s="8">
        <v>0</v>
      </c>
      <c r="L89" s="8">
        <v>18004130.280000001</v>
      </c>
      <c r="M89" s="8">
        <v>0</v>
      </c>
      <c r="N89" s="8">
        <v>237246.89</v>
      </c>
      <c r="O89" s="8">
        <v>4411445.3099999996</v>
      </c>
      <c r="P89" s="8">
        <v>52294.41</v>
      </c>
      <c r="Q89" s="9">
        <v>1648970.62</v>
      </c>
      <c r="R89" s="9">
        <v>0</v>
      </c>
      <c r="S89" s="8">
        <v>0</v>
      </c>
      <c r="T89" s="8">
        <v>0</v>
      </c>
      <c r="U89" s="8">
        <v>0</v>
      </c>
      <c r="V89" s="8">
        <v>0</v>
      </c>
      <c r="W89" s="9">
        <v>0</v>
      </c>
      <c r="X89" s="8">
        <v>0</v>
      </c>
      <c r="Y89" s="9">
        <v>1074169.45</v>
      </c>
      <c r="Z89" s="9">
        <v>669091.74</v>
      </c>
      <c r="AA89" s="10">
        <v>0</v>
      </c>
      <c r="AB89" s="9">
        <v>2170166.7000000002</v>
      </c>
      <c r="AC89" s="8">
        <v>0</v>
      </c>
      <c r="AD89" s="11">
        <f t="shared" si="34"/>
        <v>1</v>
      </c>
      <c r="AE89" s="11">
        <f t="shared" si="52"/>
        <v>3.0430203985087612E-3</v>
      </c>
      <c r="AF89" s="11">
        <f t="shared" si="53"/>
        <v>6.1001370016893319E-2</v>
      </c>
      <c r="AG89" s="11">
        <f t="shared" si="54"/>
        <v>1.2348089776475686E-3</v>
      </c>
      <c r="AH89" s="11">
        <f t="shared" si="55"/>
        <v>2.9792874755241078E-2</v>
      </c>
      <c r="AI89" s="11">
        <f t="shared" si="56"/>
        <v>4.9682494604107606E-5</v>
      </c>
      <c r="AJ89" s="11">
        <f t="shared" si="57"/>
        <v>4.3839411698992263E-3</v>
      </c>
      <c r="AK89" s="11">
        <f t="shared" si="58"/>
        <v>2.600994404432425E-4</v>
      </c>
      <c r="AL89" s="11">
        <f t="shared" si="59"/>
        <v>4.8369806262412836E-2</v>
      </c>
      <c r="AM89" s="11">
        <f t="shared" si="60"/>
        <v>0</v>
      </c>
      <c r="AN89" s="11">
        <f t="shared" si="61"/>
        <v>0.54256900042929879</v>
      </c>
      <c r="AO89" s="11">
        <f t="shared" si="62"/>
        <v>0</v>
      </c>
      <c r="AP89" s="11">
        <f t="shared" si="63"/>
        <v>7.1496265557049613E-3</v>
      </c>
      <c r="AQ89" s="11">
        <f t="shared" si="37"/>
        <v>0.13294246570488699</v>
      </c>
      <c r="AR89" s="11">
        <f t="shared" si="38"/>
        <v>1.5759342617765108E-3</v>
      </c>
      <c r="AS89" s="11">
        <f t="shared" si="39"/>
        <v>4.9693060820857435E-2</v>
      </c>
      <c r="AT89" s="11">
        <f t="shared" si="40"/>
        <v>0</v>
      </c>
      <c r="AU89" s="11">
        <f t="shared" si="41"/>
        <v>0</v>
      </c>
      <c r="AV89" s="11">
        <f t="shared" si="42"/>
        <v>0</v>
      </c>
      <c r="AW89" s="11">
        <f t="shared" si="43"/>
        <v>0</v>
      </c>
      <c r="AX89" s="11">
        <f t="shared" si="44"/>
        <v>0</v>
      </c>
      <c r="AY89" s="11">
        <f t="shared" si="45"/>
        <v>0</v>
      </c>
      <c r="AZ89" s="11">
        <f t="shared" si="46"/>
        <v>0</v>
      </c>
      <c r="BA89" s="11">
        <f t="shared" si="47"/>
        <v>3.237096353527328E-2</v>
      </c>
      <c r="BB89" s="11">
        <f t="shared" si="48"/>
        <v>2.0163619731777469E-2</v>
      </c>
      <c r="BC89" s="11">
        <f t="shared" si="49"/>
        <v>0</v>
      </c>
      <c r="BD89" s="11">
        <f t="shared" si="50"/>
        <v>6.5399725444774431E-2</v>
      </c>
      <c r="BE89" s="11">
        <f t="shared" si="51"/>
        <v>0</v>
      </c>
      <c r="BF89" s="12">
        <f t="shared" si="35"/>
        <v>7586614.0700000003</v>
      </c>
      <c r="BG89" s="13">
        <f t="shared" si="36"/>
        <v>0.22862873954957594</v>
      </c>
    </row>
    <row r="90" spans="1:59" customFormat="1" x14ac:dyDescent="0.35">
      <c r="A90" s="7" t="s">
        <v>89</v>
      </c>
      <c r="B90" s="8">
        <v>105123471.98</v>
      </c>
      <c r="C90" s="8">
        <v>2977372.44</v>
      </c>
      <c r="D90" s="9">
        <v>6738660.46</v>
      </c>
      <c r="E90" s="8">
        <v>30425724.59</v>
      </c>
      <c r="F90" s="8">
        <v>1982154.84</v>
      </c>
      <c r="G90" s="8">
        <v>473012.89</v>
      </c>
      <c r="H90" s="8">
        <v>489564.82</v>
      </c>
      <c r="I90" s="8">
        <v>35919.83</v>
      </c>
      <c r="J90" s="8">
        <v>2122980.9300000002</v>
      </c>
      <c r="K90" s="8">
        <v>5866209.21</v>
      </c>
      <c r="L90" s="8">
        <v>1235490.3799999999</v>
      </c>
      <c r="M90" s="8">
        <v>47458.99</v>
      </c>
      <c r="N90" s="8">
        <v>8260129.6399999997</v>
      </c>
      <c r="O90" s="8">
        <v>4657951.41</v>
      </c>
      <c r="P90" s="8">
        <v>773339.13</v>
      </c>
      <c r="Q90" s="9">
        <v>11899730.380000001</v>
      </c>
      <c r="R90" s="9">
        <v>1696958.42</v>
      </c>
      <c r="S90" s="8">
        <v>0</v>
      </c>
      <c r="T90" s="8">
        <v>0</v>
      </c>
      <c r="U90" s="8">
        <v>578339.29</v>
      </c>
      <c r="V90" s="8">
        <v>0</v>
      </c>
      <c r="W90" s="9">
        <v>0</v>
      </c>
      <c r="X90" s="8">
        <v>49291.97</v>
      </c>
      <c r="Y90" s="9">
        <v>3198911.75</v>
      </c>
      <c r="Z90" s="9">
        <v>8348204.6299999999</v>
      </c>
      <c r="AA90" s="10">
        <v>0</v>
      </c>
      <c r="AB90" s="9">
        <v>13266065.960000001</v>
      </c>
      <c r="AC90" s="8">
        <v>0</v>
      </c>
      <c r="AD90" s="11">
        <f t="shared" si="34"/>
        <v>1</v>
      </c>
      <c r="AE90" s="11">
        <f t="shared" si="52"/>
        <v>2.8322622758944382E-2</v>
      </c>
      <c r="AF90" s="11">
        <f t="shared" si="53"/>
        <v>6.4102339211951131E-2</v>
      </c>
      <c r="AG90" s="11">
        <f t="shared" si="54"/>
        <v>0.2894284598570771</v>
      </c>
      <c r="AH90" s="11">
        <f t="shared" si="55"/>
        <v>1.8855492523849573E-2</v>
      </c>
      <c r="AI90" s="11">
        <f t="shared" si="56"/>
        <v>4.4995934884075354E-3</v>
      </c>
      <c r="AJ90" s="11">
        <f t="shared" si="57"/>
        <v>4.6570457651278954E-3</v>
      </c>
      <c r="AK90" s="11">
        <f t="shared" si="58"/>
        <v>3.4169181557125358E-4</v>
      </c>
      <c r="AL90" s="11">
        <f t="shared" si="59"/>
        <v>2.0195118083655973E-2</v>
      </c>
      <c r="AM90" s="11">
        <f t="shared" si="60"/>
        <v>5.5803039031245665E-2</v>
      </c>
      <c r="AN90" s="11">
        <f t="shared" si="61"/>
        <v>1.1752754705771655E-2</v>
      </c>
      <c r="AO90" s="11">
        <f t="shared" si="62"/>
        <v>4.5145949906438772E-4</v>
      </c>
      <c r="AP90" s="11">
        <f t="shared" si="63"/>
        <v>7.8575502544013284E-2</v>
      </c>
      <c r="AQ90" s="11">
        <f t="shared" si="37"/>
        <v>4.4309337603367846E-2</v>
      </c>
      <c r="AR90" s="11">
        <f t="shared" si="38"/>
        <v>7.3564839082477188E-3</v>
      </c>
      <c r="AS90" s="11">
        <f t="shared" si="39"/>
        <v>0.11319765372916862</v>
      </c>
      <c r="AT90" s="11">
        <f t="shared" si="40"/>
        <v>1.6142526383858883E-2</v>
      </c>
      <c r="AU90" s="11">
        <f t="shared" si="41"/>
        <v>0</v>
      </c>
      <c r="AV90" s="11">
        <f t="shared" si="42"/>
        <v>0</v>
      </c>
      <c r="AW90" s="11">
        <f t="shared" si="43"/>
        <v>5.501523866240172E-3</v>
      </c>
      <c r="AX90" s="11">
        <f t="shared" si="44"/>
        <v>0</v>
      </c>
      <c r="AY90" s="11">
        <f t="shared" si="45"/>
        <v>0</v>
      </c>
      <c r="AZ90" s="11">
        <f t="shared" si="46"/>
        <v>4.6889594751377614E-4</v>
      </c>
      <c r="BA90" s="11">
        <f t="shared" si="47"/>
        <v>3.0430042784437339E-2</v>
      </c>
      <c r="BB90" s="11">
        <f t="shared" si="48"/>
        <v>7.9413326755306046E-2</v>
      </c>
      <c r="BC90" s="11">
        <f t="shared" si="49"/>
        <v>0</v>
      </c>
      <c r="BD90" s="11">
        <f t="shared" si="50"/>
        <v>0.12619508954692726</v>
      </c>
      <c r="BE90" s="11">
        <f t="shared" si="51"/>
        <v>0</v>
      </c>
      <c r="BF90" s="12">
        <f t="shared" si="35"/>
        <v>45148531.599999994</v>
      </c>
      <c r="BG90" s="13">
        <f t="shared" si="36"/>
        <v>0.42948097841164923</v>
      </c>
    </row>
    <row r="91" spans="1:59" customFormat="1" x14ac:dyDescent="0.35">
      <c r="A91" s="7" t="s">
        <v>90</v>
      </c>
      <c r="B91" s="8">
        <v>1797933563.8</v>
      </c>
      <c r="C91" s="8">
        <v>269544288.13999999</v>
      </c>
      <c r="D91" s="9">
        <v>5601812.6299999999</v>
      </c>
      <c r="E91" s="8">
        <v>286152350.94</v>
      </c>
      <c r="F91" s="8">
        <v>24585525.43</v>
      </c>
      <c r="G91" s="8">
        <v>228480598.06999999</v>
      </c>
      <c r="H91" s="8">
        <v>74285293.849999994</v>
      </c>
      <c r="I91" s="8">
        <v>16975601.98</v>
      </c>
      <c r="J91" s="8">
        <v>117191095.2</v>
      </c>
      <c r="K91" s="8">
        <v>252310375.65000001</v>
      </c>
      <c r="L91" s="8">
        <v>140440132.38</v>
      </c>
      <c r="M91" s="8">
        <v>8540282.6600000001</v>
      </c>
      <c r="N91" s="8">
        <v>50948353.600000001</v>
      </c>
      <c r="O91" s="8">
        <v>150503676.99000001</v>
      </c>
      <c r="P91" s="8">
        <v>63043929.479999997</v>
      </c>
      <c r="Q91" s="9">
        <v>19585450.559999999</v>
      </c>
      <c r="R91" s="9">
        <v>4582101.92</v>
      </c>
      <c r="S91" s="8">
        <v>460829.18</v>
      </c>
      <c r="T91" s="8">
        <v>235688.68</v>
      </c>
      <c r="U91" s="8">
        <v>6220.4</v>
      </c>
      <c r="V91" s="8">
        <v>124017.48</v>
      </c>
      <c r="W91" s="9">
        <v>0</v>
      </c>
      <c r="X91" s="8">
        <v>70218.929999999993</v>
      </c>
      <c r="Y91" s="9">
        <v>15266386.279999999</v>
      </c>
      <c r="Z91" s="9">
        <v>40150784.450000003</v>
      </c>
      <c r="AA91" s="10">
        <v>0</v>
      </c>
      <c r="AB91" s="9">
        <v>28848548.940000001</v>
      </c>
      <c r="AC91" s="8">
        <v>0</v>
      </c>
      <c r="AD91" s="11">
        <f t="shared" si="34"/>
        <v>1</v>
      </c>
      <c r="AE91" s="11">
        <f t="shared" si="52"/>
        <v>0.14991893669881107</v>
      </c>
      <c r="AF91" s="11">
        <f t="shared" si="53"/>
        <v>3.1156950083074033E-3</v>
      </c>
      <c r="AG91" s="11">
        <f t="shared" si="54"/>
        <v>0.15915624286762092</v>
      </c>
      <c r="AH91" s="11">
        <f t="shared" si="55"/>
        <v>1.3674323637430501E-2</v>
      </c>
      <c r="AI91" s="11">
        <f t="shared" si="56"/>
        <v>0.12707955547984637</v>
      </c>
      <c r="AJ91" s="11">
        <f t="shared" si="57"/>
        <v>4.1317040487856095E-2</v>
      </c>
      <c r="AK91" s="11">
        <f t="shared" si="58"/>
        <v>9.441729283990577E-3</v>
      </c>
      <c r="AL91" s="11">
        <f t="shared" si="59"/>
        <v>6.5180993090930589E-2</v>
      </c>
      <c r="AM91" s="11">
        <f t="shared" si="60"/>
        <v>0.14033353663899159</v>
      </c>
      <c r="AN91" s="11">
        <f t="shared" si="61"/>
        <v>7.8111969879006274E-2</v>
      </c>
      <c r="AO91" s="11">
        <f t="shared" si="62"/>
        <v>4.7500546360288156E-3</v>
      </c>
      <c r="AP91" s="11">
        <f t="shared" si="63"/>
        <v>2.8337172532848627E-2</v>
      </c>
      <c r="AQ91" s="11">
        <f t="shared" si="37"/>
        <v>8.3709253790170565E-2</v>
      </c>
      <c r="AR91" s="11">
        <f t="shared" si="38"/>
        <v>3.5064660201767572E-2</v>
      </c>
      <c r="AS91" s="11">
        <f t="shared" si="39"/>
        <v>1.0893311607468641E-2</v>
      </c>
      <c r="AT91" s="11">
        <f t="shared" si="40"/>
        <v>2.5485379505989954E-3</v>
      </c>
      <c r="AU91" s="11">
        <f t="shared" si="41"/>
        <v>2.563104606746538E-4</v>
      </c>
      <c r="AV91" s="11">
        <f t="shared" si="42"/>
        <v>1.3108864795975171E-4</v>
      </c>
      <c r="AW91" s="11">
        <f t="shared" si="43"/>
        <v>3.4597496399438427E-6</v>
      </c>
      <c r="AX91" s="11">
        <f t="shared" si="44"/>
        <v>6.8977787887715059E-5</v>
      </c>
      <c r="AY91" s="11">
        <f t="shared" si="45"/>
        <v>0</v>
      </c>
      <c r="AZ91" s="11">
        <f t="shared" si="46"/>
        <v>3.9055352997354171E-5</v>
      </c>
      <c r="BA91" s="11">
        <f t="shared" si="47"/>
        <v>8.4910736344083367E-3</v>
      </c>
      <c r="BB91" s="11">
        <f t="shared" si="48"/>
        <v>2.2331628519765667E-2</v>
      </c>
      <c r="BC91" s="11">
        <f t="shared" si="49"/>
        <v>0</v>
      </c>
      <c r="BD91" s="11">
        <f t="shared" si="50"/>
        <v>1.60453920661159E-2</v>
      </c>
      <c r="BE91" s="11">
        <f t="shared" si="51"/>
        <v>0</v>
      </c>
      <c r="BF91" s="12">
        <f t="shared" si="35"/>
        <v>114035084.78</v>
      </c>
      <c r="BG91" s="13">
        <f t="shared" si="36"/>
        <v>6.3425638786664934E-2</v>
      </c>
    </row>
    <row r="92" spans="1:59" customFormat="1" x14ac:dyDescent="0.35">
      <c r="A92" s="7" t="s">
        <v>91</v>
      </c>
      <c r="B92" s="8">
        <v>946095761.92999995</v>
      </c>
      <c r="C92" s="8">
        <v>172063712.84999999</v>
      </c>
      <c r="D92" s="9">
        <v>9129.86</v>
      </c>
      <c r="E92" s="8">
        <v>190349409.93000001</v>
      </c>
      <c r="F92" s="8">
        <v>34386.230000000003</v>
      </c>
      <c r="G92" s="8">
        <v>215347341.68000001</v>
      </c>
      <c r="H92" s="8">
        <v>8022249.6799999997</v>
      </c>
      <c r="I92" s="8">
        <v>0</v>
      </c>
      <c r="J92" s="8">
        <v>70639.64</v>
      </c>
      <c r="K92" s="8">
        <v>129337521.98999999</v>
      </c>
      <c r="L92" s="8">
        <v>102617773.98</v>
      </c>
      <c r="M92" s="8">
        <v>1171.95</v>
      </c>
      <c r="N92" s="8">
        <v>209380.86</v>
      </c>
      <c r="O92" s="8">
        <v>126913518.44</v>
      </c>
      <c r="P92" s="8">
        <v>118392</v>
      </c>
      <c r="Q92" s="9">
        <v>32130.65</v>
      </c>
      <c r="R92" s="9">
        <v>294.2</v>
      </c>
      <c r="S92" s="8">
        <v>199695.47</v>
      </c>
      <c r="T92" s="8">
        <v>235688.68</v>
      </c>
      <c r="U92" s="8">
        <v>6220.4</v>
      </c>
      <c r="V92" s="8">
        <v>124017.48</v>
      </c>
      <c r="W92" s="9">
        <v>0</v>
      </c>
      <c r="X92" s="8">
        <v>70218.929999999993</v>
      </c>
      <c r="Y92" s="9">
        <v>165527.5</v>
      </c>
      <c r="Z92" s="9">
        <v>153150.01999999999</v>
      </c>
      <c r="AA92" s="10">
        <v>0</v>
      </c>
      <c r="AB92" s="9">
        <v>14189.5</v>
      </c>
      <c r="AC92" s="8">
        <v>0</v>
      </c>
      <c r="AD92" s="11">
        <f t="shared" si="34"/>
        <v>1</v>
      </c>
      <c r="AE92" s="11">
        <f t="shared" si="52"/>
        <v>0.18186712146241565</v>
      </c>
      <c r="AF92" s="11">
        <f t="shared" si="53"/>
        <v>9.6500379426448628E-6</v>
      </c>
      <c r="AG92" s="11">
        <f t="shared" si="54"/>
        <v>0.20119465448370083</v>
      </c>
      <c r="AH92" s="11">
        <f t="shared" si="55"/>
        <v>3.634540115670044E-5</v>
      </c>
      <c r="AI92" s="11">
        <f t="shared" si="56"/>
        <v>0.22761685481044697</v>
      </c>
      <c r="AJ92" s="11">
        <f t="shared" si="57"/>
        <v>8.479321018873302E-3</v>
      </c>
      <c r="AK92" s="11">
        <f t="shared" si="58"/>
        <v>0</v>
      </c>
      <c r="AL92" s="11">
        <f t="shared" si="59"/>
        <v>7.4664365746547444E-5</v>
      </c>
      <c r="AM92" s="11">
        <f t="shared" si="60"/>
        <v>0.13670658636727881</v>
      </c>
      <c r="AN92" s="11">
        <f t="shared" si="61"/>
        <v>0.10846446851285285</v>
      </c>
      <c r="AO92" s="11">
        <f t="shared" si="62"/>
        <v>1.2387223864202351E-6</v>
      </c>
      <c r="AP92" s="11">
        <f t="shared" si="63"/>
        <v>2.2131043011213884E-4</v>
      </c>
      <c r="AQ92" s="11">
        <f t="shared" si="37"/>
        <v>0.13414447410809785</v>
      </c>
      <c r="AR92" s="11">
        <f t="shared" si="38"/>
        <v>1.2513743826363279E-4</v>
      </c>
      <c r="AS92" s="11">
        <f t="shared" si="39"/>
        <v>3.3961308456191242E-5</v>
      </c>
      <c r="AT92" s="11">
        <f t="shared" si="40"/>
        <v>3.1096217934624609E-7</v>
      </c>
      <c r="AU92" s="11">
        <f t="shared" si="41"/>
        <v>2.1107321059406155E-4</v>
      </c>
      <c r="AV92" s="11">
        <f t="shared" si="42"/>
        <v>2.4911715017008837E-4</v>
      </c>
      <c r="AW92" s="11">
        <f t="shared" si="43"/>
        <v>6.574810130541771E-6</v>
      </c>
      <c r="AX92" s="11">
        <f t="shared" si="44"/>
        <v>1.3108343255550473E-4</v>
      </c>
      <c r="AY92" s="11">
        <f t="shared" si="45"/>
        <v>0</v>
      </c>
      <c r="AZ92" s="11">
        <f t="shared" si="46"/>
        <v>7.4219685602180485E-5</v>
      </c>
      <c r="BA92" s="11">
        <f t="shared" si="47"/>
        <v>1.7495850490052941E-4</v>
      </c>
      <c r="BB92" s="11">
        <f t="shared" si="48"/>
        <v>1.6187581232536089E-4</v>
      </c>
      <c r="BC92" s="11">
        <f t="shared" si="49"/>
        <v>0</v>
      </c>
      <c r="BD92" s="11">
        <f t="shared" si="50"/>
        <v>1.4997953242126305E-5</v>
      </c>
      <c r="BE92" s="11">
        <f t="shared" si="51"/>
        <v>0</v>
      </c>
      <c r="BF92" s="12">
        <f t="shared" si="35"/>
        <v>374421.73</v>
      </c>
      <c r="BG92" s="13">
        <f t="shared" si="36"/>
        <v>3.9575457904619896E-4</v>
      </c>
    </row>
    <row r="93" spans="1:59" customFormat="1" x14ac:dyDescent="0.35">
      <c r="A93" s="7" t="s">
        <v>92</v>
      </c>
      <c r="B93" s="8">
        <v>593688398.90999997</v>
      </c>
      <c r="C93" s="8">
        <v>78666879.799999997</v>
      </c>
      <c r="D93" s="9">
        <v>0</v>
      </c>
      <c r="E93" s="8">
        <v>39053942.890000001</v>
      </c>
      <c r="F93" s="8">
        <v>24508517.84</v>
      </c>
      <c r="G93" s="8">
        <v>13040746.5</v>
      </c>
      <c r="H93" s="8">
        <v>41895425.149999999</v>
      </c>
      <c r="I93" s="8">
        <v>16965955.27</v>
      </c>
      <c r="J93" s="8">
        <v>87427126.840000004</v>
      </c>
      <c r="K93" s="8">
        <v>116940062.14</v>
      </c>
      <c r="L93" s="8">
        <v>21488788.23</v>
      </c>
      <c r="M93" s="8">
        <v>0</v>
      </c>
      <c r="N93" s="8">
        <v>50097805.619999997</v>
      </c>
      <c r="O93" s="8">
        <v>22231119.800000001</v>
      </c>
      <c r="P93" s="8">
        <v>62457761.530000001</v>
      </c>
      <c r="Q93" s="9">
        <v>555714.43999999994</v>
      </c>
      <c r="R93" s="9">
        <v>32641.71</v>
      </c>
      <c r="S93" s="8">
        <v>261133.71</v>
      </c>
      <c r="T93" s="8">
        <v>0</v>
      </c>
      <c r="U93" s="8">
        <v>0</v>
      </c>
      <c r="V93" s="8">
        <v>0</v>
      </c>
      <c r="W93" s="9">
        <v>0</v>
      </c>
      <c r="X93" s="8">
        <v>0</v>
      </c>
      <c r="Y93" s="9">
        <v>9901577.6500000004</v>
      </c>
      <c r="Z93" s="9">
        <v>1030985.44</v>
      </c>
      <c r="AA93" s="10">
        <v>0</v>
      </c>
      <c r="AB93" s="9">
        <v>7132214.3700000001</v>
      </c>
      <c r="AC93" s="8">
        <v>0</v>
      </c>
      <c r="AD93" s="11">
        <f t="shared" si="34"/>
        <v>1</v>
      </c>
      <c r="AE93" s="11">
        <f t="shared" si="52"/>
        <v>0.13250533435457187</v>
      </c>
      <c r="AF93" s="11">
        <f t="shared" si="53"/>
        <v>0</v>
      </c>
      <c r="AG93" s="11">
        <f t="shared" si="54"/>
        <v>6.5781886527852426E-2</v>
      </c>
      <c r="AH93" s="11">
        <f t="shared" si="55"/>
        <v>4.1281786683043074E-2</v>
      </c>
      <c r="AI93" s="11">
        <f t="shared" si="56"/>
        <v>2.1965641444135594E-2</v>
      </c>
      <c r="AJ93" s="11">
        <f t="shared" si="57"/>
        <v>7.0568037419830268E-2</v>
      </c>
      <c r="AK93" s="11">
        <f t="shared" si="58"/>
        <v>2.8577205317047046E-2</v>
      </c>
      <c r="AL93" s="11">
        <f t="shared" si="59"/>
        <v>0.1472609655174574</v>
      </c>
      <c r="AM93" s="11">
        <f t="shared" si="60"/>
        <v>0.19697211930484007</v>
      </c>
      <c r="AN93" s="11">
        <f t="shared" si="61"/>
        <v>3.6195398578535452E-2</v>
      </c>
      <c r="AO93" s="11">
        <f t="shared" si="62"/>
        <v>0</v>
      </c>
      <c r="AP93" s="11">
        <f t="shared" si="63"/>
        <v>8.4384006344032605E-2</v>
      </c>
      <c r="AQ93" s="11">
        <f t="shared" si="37"/>
        <v>3.7445770947884267E-2</v>
      </c>
      <c r="AR93" s="11">
        <f t="shared" si="38"/>
        <v>0.10520293413964497</v>
      </c>
      <c r="AS93" s="11">
        <f t="shared" si="39"/>
        <v>9.3603722259063941E-4</v>
      </c>
      <c r="AT93" s="11">
        <f t="shared" si="40"/>
        <v>5.4981215836336916E-5</v>
      </c>
      <c r="AU93" s="11">
        <f t="shared" si="41"/>
        <v>4.3984977722225376E-4</v>
      </c>
      <c r="AV93" s="11">
        <f t="shared" si="42"/>
        <v>0</v>
      </c>
      <c r="AW93" s="11">
        <f t="shared" si="43"/>
        <v>0</v>
      </c>
      <c r="AX93" s="11">
        <f t="shared" si="44"/>
        <v>0</v>
      </c>
      <c r="AY93" s="11">
        <f t="shared" si="45"/>
        <v>0</v>
      </c>
      <c r="AZ93" s="11">
        <f t="shared" si="46"/>
        <v>0</v>
      </c>
      <c r="BA93" s="11">
        <f t="shared" si="47"/>
        <v>1.6678071641923774E-2</v>
      </c>
      <c r="BB93" s="11">
        <f t="shared" si="48"/>
        <v>1.7365766989768851E-3</v>
      </c>
      <c r="BC93" s="11">
        <f t="shared" si="49"/>
        <v>0</v>
      </c>
      <c r="BD93" s="11">
        <f t="shared" si="50"/>
        <v>1.2013396898262798E-2</v>
      </c>
      <c r="BE93" s="11">
        <f t="shared" si="51"/>
        <v>0</v>
      </c>
      <c r="BF93" s="12">
        <f t="shared" si="35"/>
        <v>18653133.609999999</v>
      </c>
      <c r="BG93" s="13">
        <f t="shared" si="36"/>
        <v>3.1419063677590432E-2</v>
      </c>
    </row>
    <row r="94" spans="1:59" customFormat="1" x14ac:dyDescent="0.35">
      <c r="A94" s="7" t="s">
        <v>93</v>
      </c>
      <c r="B94" s="8">
        <v>258149402.97</v>
      </c>
      <c r="C94" s="8">
        <v>18813695.489999998</v>
      </c>
      <c r="D94" s="9">
        <v>5592682.7699999996</v>
      </c>
      <c r="E94" s="8">
        <v>56748998.119999997</v>
      </c>
      <c r="F94" s="8">
        <v>42621.36</v>
      </c>
      <c r="G94" s="8">
        <v>92509.89</v>
      </c>
      <c r="H94" s="8">
        <v>24367619.02</v>
      </c>
      <c r="I94" s="8">
        <v>9646.7099999999991</v>
      </c>
      <c r="J94" s="8">
        <v>29693328.719999999</v>
      </c>
      <c r="K94" s="8">
        <v>6032791.5300000003</v>
      </c>
      <c r="L94" s="8">
        <v>16333570.16</v>
      </c>
      <c r="M94" s="8">
        <v>8539110.6999999993</v>
      </c>
      <c r="N94" s="8">
        <v>641167.12</v>
      </c>
      <c r="O94" s="8">
        <v>1359038.75</v>
      </c>
      <c r="P94" s="8">
        <v>467775.96</v>
      </c>
      <c r="Q94" s="9">
        <v>18997605.469999999</v>
      </c>
      <c r="R94" s="9">
        <v>4549166.01</v>
      </c>
      <c r="S94" s="8">
        <v>0</v>
      </c>
      <c r="T94" s="8">
        <v>0</v>
      </c>
      <c r="U94" s="8">
        <v>0</v>
      </c>
      <c r="V94" s="8">
        <v>0</v>
      </c>
      <c r="W94" s="9">
        <v>0</v>
      </c>
      <c r="X94" s="8">
        <v>0</v>
      </c>
      <c r="Y94" s="9">
        <v>5199281.13</v>
      </c>
      <c r="Z94" s="9">
        <v>38966648.990000002</v>
      </c>
      <c r="AA94" s="10">
        <v>0</v>
      </c>
      <c r="AB94" s="9">
        <v>21702145.07</v>
      </c>
      <c r="AC94" s="8">
        <v>0</v>
      </c>
      <c r="AD94" s="11">
        <f t="shared" si="34"/>
        <v>1</v>
      </c>
      <c r="AE94" s="11">
        <f t="shared" si="52"/>
        <v>7.287909742788122E-2</v>
      </c>
      <c r="AF94" s="11">
        <f t="shared" si="53"/>
        <v>2.1664519482347728E-2</v>
      </c>
      <c r="AG94" s="11">
        <f t="shared" si="54"/>
        <v>0.2198300575833402</v>
      </c>
      <c r="AH94" s="11">
        <f t="shared" si="55"/>
        <v>1.6510346144381013E-4</v>
      </c>
      <c r="AI94" s="11">
        <f t="shared" si="56"/>
        <v>3.5835794673811717E-4</v>
      </c>
      <c r="AJ94" s="11">
        <f t="shared" si="57"/>
        <v>9.4393474242633849E-2</v>
      </c>
      <c r="AK94" s="11">
        <f t="shared" si="58"/>
        <v>3.7368709317220694E-5</v>
      </c>
      <c r="AL94" s="11">
        <f t="shared" si="59"/>
        <v>0.11502381325844366</v>
      </c>
      <c r="AM94" s="11">
        <f t="shared" si="60"/>
        <v>2.3369380136436271E-2</v>
      </c>
      <c r="AN94" s="11">
        <f t="shared" si="61"/>
        <v>6.3271771974224372E-2</v>
      </c>
      <c r="AO94" s="11">
        <f t="shared" si="62"/>
        <v>3.3078173343644511E-2</v>
      </c>
      <c r="AP94" s="11">
        <f t="shared" si="63"/>
        <v>2.4837056085483611E-3</v>
      </c>
      <c r="AQ94" s="11">
        <f t="shared" si="37"/>
        <v>5.2645434557055176E-3</v>
      </c>
      <c r="AR94" s="11">
        <f t="shared" si="38"/>
        <v>1.8120358002701293E-3</v>
      </c>
      <c r="AS94" s="11">
        <f t="shared" si="39"/>
        <v>7.3591514260475527E-2</v>
      </c>
      <c r="AT94" s="11">
        <f t="shared" si="40"/>
        <v>1.7622221696668678E-2</v>
      </c>
      <c r="AU94" s="11">
        <f t="shared" si="41"/>
        <v>0</v>
      </c>
      <c r="AV94" s="11">
        <f t="shared" si="42"/>
        <v>0</v>
      </c>
      <c r="AW94" s="11">
        <f t="shared" si="43"/>
        <v>0</v>
      </c>
      <c r="AX94" s="11">
        <f t="shared" si="44"/>
        <v>0</v>
      </c>
      <c r="AY94" s="11">
        <f t="shared" si="45"/>
        <v>0</v>
      </c>
      <c r="AZ94" s="11">
        <f t="shared" si="46"/>
        <v>0</v>
      </c>
      <c r="BA94" s="11">
        <f t="shared" si="47"/>
        <v>2.0140589403587417E-2</v>
      </c>
      <c r="BB94" s="11">
        <f t="shared" si="48"/>
        <v>0.15094611314878148</v>
      </c>
      <c r="BC94" s="11">
        <f t="shared" si="49"/>
        <v>0</v>
      </c>
      <c r="BD94" s="11">
        <f t="shared" si="50"/>
        <v>8.4068159059511927E-2</v>
      </c>
      <c r="BE94" s="11">
        <f t="shared" si="51"/>
        <v>0</v>
      </c>
      <c r="BF94" s="12">
        <f t="shared" si="35"/>
        <v>95007529.439999998</v>
      </c>
      <c r="BG94" s="13">
        <f t="shared" si="36"/>
        <v>0.36803311705137276</v>
      </c>
    </row>
    <row r="95" spans="1:59" customFormat="1" x14ac:dyDescent="0.35">
      <c r="A95" s="7" t="s">
        <v>94</v>
      </c>
      <c r="B95" s="8">
        <v>4390685617.1000004</v>
      </c>
      <c r="C95" s="8">
        <v>426031172.18000001</v>
      </c>
      <c r="D95" s="9">
        <v>103298143.48999999</v>
      </c>
      <c r="E95" s="8">
        <v>483847699.00999999</v>
      </c>
      <c r="F95" s="8">
        <v>64623275.060000002</v>
      </c>
      <c r="G95" s="8">
        <v>542251852.61000001</v>
      </c>
      <c r="H95" s="8">
        <v>256348747.22999999</v>
      </c>
      <c r="I95" s="8">
        <v>5451647.5899999999</v>
      </c>
      <c r="J95" s="8">
        <v>139112898.87</v>
      </c>
      <c r="K95" s="8">
        <v>428979763.27999997</v>
      </c>
      <c r="L95" s="8">
        <v>935113516.91999996</v>
      </c>
      <c r="M95" s="8">
        <v>4742334.43</v>
      </c>
      <c r="N95" s="8">
        <v>156122383.78999999</v>
      </c>
      <c r="O95" s="8">
        <v>564228337.63</v>
      </c>
      <c r="P95" s="8">
        <v>38616037.399999999</v>
      </c>
      <c r="Q95" s="9">
        <v>20688422.600000001</v>
      </c>
      <c r="R95" s="9">
        <v>18204881.539999999</v>
      </c>
      <c r="S95" s="8">
        <v>7786546.6900000004</v>
      </c>
      <c r="T95" s="8">
        <v>316633.19</v>
      </c>
      <c r="U95" s="8">
        <v>971228.91</v>
      </c>
      <c r="V95" s="8">
        <v>476650.34</v>
      </c>
      <c r="W95" s="9">
        <v>251905.31</v>
      </c>
      <c r="X95" s="8">
        <v>4370537.57</v>
      </c>
      <c r="Y95" s="9">
        <v>54620501.969999999</v>
      </c>
      <c r="Z95" s="9">
        <v>49035548.049999997</v>
      </c>
      <c r="AA95" s="10">
        <v>2427.54</v>
      </c>
      <c r="AB95" s="9">
        <v>85093716.290000007</v>
      </c>
      <c r="AC95" s="8">
        <v>98807.63</v>
      </c>
      <c r="AD95" s="11">
        <f t="shared" si="34"/>
        <v>1</v>
      </c>
      <c r="AE95" s="11">
        <f t="shared" si="52"/>
        <v>9.7030671137276481E-2</v>
      </c>
      <c r="AF95" s="11">
        <f t="shared" si="53"/>
        <v>2.3526654490518335E-2</v>
      </c>
      <c r="AG95" s="11">
        <f t="shared" si="54"/>
        <v>0.11019866626879474</v>
      </c>
      <c r="AH95" s="11">
        <f t="shared" si="55"/>
        <v>1.4718265140259111E-2</v>
      </c>
      <c r="AI95" s="11">
        <f t="shared" si="56"/>
        <v>0.12350049625464904</v>
      </c>
      <c r="AJ95" s="11">
        <f t="shared" si="57"/>
        <v>5.8384673735605679E-2</v>
      </c>
      <c r="AK95" s="11">
        <f t="shared" si="58"/>
        <v>1.2416392484964007E-3</v>
      </c>
      <c r="AL95" s="11">
        <f t="shared" si="59"/>
        <v>3.1683639185691129E-2</v>
      </c>
      <c r="AM95" s="11">
        <f t="shared" si="60"/>
        <v>9.770222709849502E-2</v>
      </c>
      <c r="AN95" s="11">
        <f t="shared" si="61"/>
        <v>0.21297665068027169</v>
      </c>
      <c r="AO95" s="11">
        <f t="shared" si="62"/>
        <v>1.0800897271101499E-3</v>
      </c>
      <c r="AP95" s="11">
        <f t="shared" si="63"/>
        <v>3.5557632088702606E-2</v>
      </c>
      <c r="AQ95" s="11">
        <f t="shared" si="37"/>
        <v>0.12850574758360098</v>
      </c>
      <c r="AR95" s="11">
        <f t="shared" si="38"/>
        <v>8.794990297097488E-3</v>
      </c>
      <c r="AS95" s="11">
        <f t="shared" si="39"/>
        <v>4.7118888493010522E-3</v>
      </c>
      <c r="AT95" s="11">
        <f t="shared" si="40"/>
        <v>4.1462502961038972E-3</v>
      </c>
      <c r="AU95" s="11">
        <f t="shared" si="41"/>
        <v>1.773423872498284E-3</v>
      </c>
      <c r="AV95" s="11">
        <f t="shared" si="42"/>
        <v>7.2114748723260387E-5</v>
      </c>
      <c r="AW95" s="11">
        <f t="shared" si="43"/>
        <v>2.2120210707353855E-4</v>
      </c>
      <c r="AX95" s="11">
        <f t="shared" si="44"/>
        <v>1.085594327554753E-4</v>
      </c>
      <c r="AY95" s="11">
        <f t="shared" si="45"/>
        <v>5.7372659299251009E-5</v>
      </c>
      <c r="AZ95" s="11">
        <f t="shared" si="46"/>
        <v>9.9541118429852249E-4</v>
      </c>
      <c r="BA95" s="11">
        <f t="shared" si="47"/>
        <v>1.2440084928256885E-2</v>
      </c>
      <c r="BB95" s="11">
        <f t="shared" si="48"/>
        <v>1.1168084514870695E-2</v>
      </c>
      <c r="BC95" s="11">
        <f t="shared" si="49"/>
        <v>5.5288403946428835E-7</v>
      </c>
      <c r="BD95" s="11">
        <f t="shared" si="50"/>
        <v>1.9380507672558774E-2</v>
      </c>
      <c r="BE95" s="11">
        <f t="shared" si="51"/>
        <v>2.2503918207029671E-5</v>
      </c>
      <c r="BF95" s="12">
        <f t="shared" si="35"/>
        <v>331193119.25</v>
      </c>
      <c r="BG95" s="13">
        <f t="shared" si="36"/>
        <v>7.5430843410908888E-2</v>
      </c>
    </row>
    <row r="96" spans="1:59" customFormat="1" x14ac:dyDescent="0.35">
      <c r="A96" s="7" t="s">
        <v>95</v>
      </c>
      <c r="B96" s="8">
        <v>734532680.80999994</v>
      </c>
      <c r="C96" s="8">
        <v>130874775.75</v>
      </c>
      <c r="D96" s="9">
        <v>9248.1299999999992</v>
      </c>
      <c r="E96" s="8">
        <v>145049549.46000001</v>
      </c>
      <c r="F96" s="8">
        <v>30602.32</v>
      </c>
      <c r="G96" s="8">
        <v>174338520.46000001</v>
      </c>
      <c r="H96" s="8">
        <v>5234339</v>
      </c>
      <c r="I96" s="8">
        <v>0</v>
      </c>
      <c r="J96" s="8">
        <v>49971.040000000001</v>
      </c>
      <c r="K96" s="8">
        <v>102829112.27</v>
      </c>
      <c r="L96" s="8">
        <v>75171974.310000002</v>
      </c>
      <c r="M96" s="8">
        <v>1078.4000000000001</v>
      </c>
      <c r="N96" s="8">
        <v>167202.35</v>
      </c>
      <c r="O96" s="8">
        <v>99795969.629999995</v>
      </c>
      <c r="P96" s="8">
        <v>89904.29</v>
      </c>
      <c r="Q96" s="9">
        <v>6142.91</v>
      </c>
      <c r="R96" s="9">
        <v>0.3</v>
      </c>
      <c r="S96" s="8">
        <v>251381.84</v>
      </c>
      <c r="T96" s="8">
        <v>195211.11</v>
      </c>
      <c r="U96" s="8">
        <v>4942.32</v>
      </c>
      <c r="V96" s="8">
        <v>171112.9</v>
      </c>
      <c r="W96" s="9">
        <v>0</v>
      </c>
      <c r="X96" s="8">
        <v>54306.54</v>
      </c>
      <c r="Y96" s="9">
        <v>64546.2</v>
      </c>
      <c r="Z96" s="9">
        <v>131288.51999999999</v>
      </c>
      <c r="AA96" s="10">
        <v>0</v>
      </c>
      <c r="AB96" s="9">
        <v>11500.75</v>
      </c>
      <c r="AC96" s="8">
        <v>0</v>
      </c>
      <c r="AD96" s="11">
        <f t="shared" si="34"/>
        <v>1</v>
      </c>
      <c r="AE96" s="11">
        <f t="shared" si="52"/>
        <v>0.17817420404723028</v>
      </c>
      <c r="AF96" s="11">
        <f t="shared" si="53"/>
        <v>1.2590494938634588E-5</v>
      </c>
      <c r="AG96" s="11">
        <f t="shared" si="54"/>
        <v>0.19747188008033598</v>
      </c>
      <c r="AH96" s="11">
        <f t="shared" si="55"/>
        <v>4.1662298764234071E-5</v>
      </c>
      <c r="AI96" s="11">
        <f t="shared" si="56"/>
        <v>0.2373461726274039</v>
      </c>
      <c r="AJ96" s="11">
        <f t="shared" si="57"/>
        <v>7.1260804818485072E-3</v>
      </c>
      <c r="AK96" s="11">
        <f t="shared" si="58"/>
        <v>0</v>
      </c>
      <c r="AL96" s="11">
        <f t="shared" si="59"/>
        <v>6.8031064247399921E-5</v>
      </c>
      <c r="AM96" s="11">
        <f t="shared" si="60"/>
        <v>0.13999256255910361</v>
      </c>
      <c r="AN96" s="11">
        <f t="shared" si="61"/>
        <v>0.10233986352670478</v>
      </c>
      <c r="AO96" s="11">
        <f t="shared" si="62"/>
        <v>1.4681443428913242E-6</v>
      </c>
      <c r="AP96" s="11">
        <f t="shared" si="63"/>
        <v>2.2763092013226556E-4</v>
      </c>
      <c r="AQ96" s="11">
        <f t="shared" si="37"/>
        <v>0.13586321240322596</v>
      </c>
      <c r="AR96" s="11">
        <f t="shared" si="38"/>
        <v>1.2239658268282735E-4</v>
      </c>
      <c r="AS96" s="11">
        <f t="shared" si="39"/>
        <v>8.3630179575209033E-6</v>
      </c>
      <c r="AT96" s="11">
        <f t="shared" si="40"/>
        <v>4.0842294405359532E-10</v>
      </c>
      <c r="AU96" s="11">
        <f t="shared" si="41"/>
        <v>3.4223370391469948E-4</v>
      </c>
      <c r="AV96" s="11">
        <f t="shared" si="42"/>
        <v>2.6576232086056745E-4</v>
      </c>
      <c r="AW96" s="11">
        <f t="shared" si="43"/>
        <v>6.7285229495165505E-6</v>
      </c>
      <c r="AX96" s="11">
        <f t="shared" si="44"/>
        <v>2.3295478127849484E-4</v>
      </c>
      <c r="AY96" s="11">
        <f t="shared" si="45"/>
        <v>0</v>
      </c>
      <c r="AZ96" s="11">
        <f t="shared" si="46"/>
        <v>7.3933456493881119E-5</v>
      </c>
      <c r="BA96" s="11">
        <f t="shared" si="47"/>
        <v>8.7873830104907247E-5</v>
      </c>
      <c r="BB96" s="11">
        <f t="shared" si="48"/>
        <v>1.7873747952946442E-4</v>
      </c>
      <c r="BC96" s="11">
        <f t="shared" si="49"/>
        <v>0</v>
      </c>
      <c r="BD96" s="11">
        <f t="shared" si="50"/>
        <v>1.5657233912747955E-5</v>
      </c>
      <c r="BE96" s="11">
        <f t="shared" si="51"/>
        <v>0</v>
      </c>
      <c r="BF96" s="12">
        <f t="shared" si="35"/>
        <v>222726.81</v>
      </c>
      <c r="BG96" s="13">
        <f t="shared" si="36"/>
        <v>3.0322246486621916E-4</v>
      </c>
    </row>
    <row r="97" spans="1:59" customFormat="1" x14ac:dyDescent="0.35">
      <c r="A97" s="7" t="s">
        <v>96</v>
      </c>
      <c r="B97" s="8">
        <v>2561879380.1999998</v>
      </c>
      <c r="C97" s="8">
        <v>223933542.50999999</v>
      </c>
      <c r="D97" s="9">
        <v>934720.68</v>
      </c>
      <c r="E97" s="8">
        <v>296087353.57999998</v>
      </c>
      <c r="F97" s="8">
        <v>64196708.020000003</v>
      </c>
      <c r="G97" s="8">
        <v>358086856.99000001</v>
      </c>
      <c r="H97" s="8">
        <v>166403150.44999999</v>
      </c>
      <c r="I97" s="8">
        <v>5427545.04</v>
      </c>
      <c r="J97" s="8">
        <v>93382204.120000005</v>
      </c>
      <c r="K97" s="8">
        <v>205148886.52000001</v>
      </c>
      <c r="L97" s="8">
        <v>740590124.66999996</v>
      </c>
      <c r="M97" s="8">
        <v>567614.67000000004</v>
      </c>
      <c r="N97" s="8">
        <v>89994411.189999998</v>
      </c>
      <c r="O97" s="8">
        <v>262097190.31999999</v>
      </c>
      <c r="P97" s="8">
        <v>30723119.199999999</v>
      </c>
      <c r="Q97" s="9">
        <v>953646.67</v>
      </c>
      <c r="R97" s="9">
        <v>411355.27</v>
      </c>
      <c r="S97" s="8">
        <v>7535164.8499999996</v>
      </c>
      <c r="T97" s="8">
        <v>121422.08</v>
      </c>
      <c r="U97" s="8">
        <v>966286.59</v>
      </c>
      <c r="V97" s="8">
        <v>305537.45</v>
      </c>
      <c r="W97" s="9">
        <v>251905.31</v>
      </c>
      <c r="X97" s="8">
        <v>4316231.03</v>
      </c>
      <c r="Y97" s="9">
        <v>4705006.96</v>
      </c>
      <c r="Z97" s="9">
        <v>1910052.09</v>
      </c>
      <c r="AA97" s="10">
        <v>2427.54</v>
      </c>
      <c r="AB97" s="9">
        <v>2728108.76</v>
      </c>
      <c r="AC97" s="8">
        <v>98807.63</v>
      </c>
      <c r="AD97" s="11">
        <f t="shared" si="34"/>
        <v>1</v>
      </c>
      <c r="AE97" s="11">
        <f t="shared" si="52"/>
        <v>8.7409869582742813E-2</v>
      </c>
      <c r="AF97" s="11">
        <f t="shared" si="53"/>
        <v>3.6485741179861035E-4</v>
      </c>
      <c r="AG97" s="11">
        <f t="shared" si="54"/>
        <v>0.11557427561514827</v>
      </c>
      <c r="AH97" s="11">
        <f t="shared" si="55"/>
        <v>2.5058442843233438E-2</v>
      </c>
      <c r="AI97" s="11">
        <f t="shared" si="56"/>
        <v>0.13977506503918424</v>
      </c>
      <c r="AJ97" s="11">
        <f t="shared" si="57"/>
        <v>6.4953546109969187E-2</v>
      </c>
      <c r="AK97" s="11">
        <f t="shared" si="58"/>
        <v>2.1185794623852605E-3</v>
      </c>
      <c r="AL97" s="11">
        <f t="shared" si="59"/>
        <v>3.6450663853155291E-2</v>
      </c>
      <c r="AM97" s="11">
        <f t="shared" si="60"/>
        <v>8.0077496273062057E-2</v>
      </c>
      <c r="AN97" s="11">
        <f t="shared" si="61"/>
        <v>0.28908079373049322</v>
      </c>
      <c r="AO97" s="11">
        <f t="shared" si="62"/>
        <v>2.2156182464597054E-4</v>
      </c>
      <c r="AP97" s="11">
        <f t="shared" si="63"/>
        <v>3.5128278046788586E-2</v>
      </c>
      <c r="AQ97" s="11">
        <f t="shared" si="37"/>
        <v>0.10230660832265205</v>
      </c>
      <c r="AR97" s="11">
        <f t="shared" si="38"/>
        <v>1.1992414411642409E-2</v>
      </c>
      <c r="AS97" s="11">
        <f t="shared" si="39"/>
        <v>3.7224495320523293E-4</v>
      </c>
      <c r="AT97" s="11">
        <f t="shared" si="40"/>
        <v>1.6056777425949167E-4</v>
      </c>
      <c r="AU97" s="11">
        <f t="shared" si="41"/>
        <v>2.9412644905287256E-3</v>
      </c>
      <c r="AV97" s="11">
        <f t="shared" si="42"/>
        <v>4.7395705253898747E-5</v>
      </c>
      <c r="AW97" s="11">
        <f t="shared" si="43"/>
        <v>3.7717879985612918E-4</v>
      </c>
      <c r="AX97" s="11">
        <f t="shared" si="44"/>
        <v>1.1926301150686783E-4</v>
      </c>
      <c r="AY97" s="11">
        <f t="shared" si="45"/>
        <v>9.8328325660802319E-5</v>
      </c>
      <c r="AZ97" s="11">
        <f t="shared" si="46"/>
        <v>1.6847908856907395E-3</v>
      </c>
      <c r="BA97" s="11">
        <f t="shared" si="47"/>
        <v>1.8365450756048832E-3</v>
      </c>
      <c r="BB97" s="11">
        <f t="shared" si="48"/>
        <v>7.4556675258102389E-4</v>
      </c>
      <c r="BC97" s="11">
        <f t="shared" si="49"/>
        <v>9.4756217594072977E-7</v>
      </c>
      <c r="BD97" s="11">
        <f t="shared" si="50"/>
        <v>1.0648857167455802E-3</v>
      </c>
      <c r="BE97" s="11">
        <f t="shared" si="51"/>
        <v>3.8568416125932649E-5</v>
      </c>
      <c r="BF97" s="12">
        <f t="shared" si="35"/>
        <v>11894795.74</v>
      </c>
      <c r="BG97" s="13">
        <f t="shared" si="36"/>
        <v>4.6429960098556249E-3</v>
      </c>
    </row>
    <row r="98" spans="1:59" customFormat="1" x14ac:dyDescent="0.35">
      <c r="A98" s="7" t="s">
        <v>97</v>
      </c>
      <c r="B98" s="8">
        <v>6927303.5099999998</v>
      </c>
      <c r="C98" s="8">
        <v>113606.61</v>
      </c>
      <c r="D98" s="9">
        <v>81.03</v>
      </c>
      <c r="E98" s="8">
        <v>344033.44</v>
      </c>
      <c r="F98" s="8">
        <v>80409.36</v>
      </c>
      <c r="G98" s="8">
        <v>5028446.51</v>
      </c>
      <c r="H98" s="8">
        <v>235309.96</v>
      </c>
      <c r="I98" s="8">
        <v>110.54</v>
      </c>
      <c r="J98" s="8">
        <v>13623.33</v>
      </c>
      <c r="K98" s="8">
        <v>290108.79999999999</v>
      </c>
      <c r="L98" s="8">
        <v>549638.02</v>
      </c>
      <c r="M98" s="8">
        <v>1754.2</v>
      </c>
      <c r="N98" s="8">
        <v>4963.8999999999996</v>
      </c>
      <c r="O98" s="8">
        <v>249081.88</v>
      </c>
      <c r="P98" s="8">
        <v>1691.85</v>
      </c>
      <c r="Q98" s="9">
        <v>5252.46</v>
      </c>
      <c r="R98" s="9">
        <v>0</v>
      </c>
      <c r="S98" s="8">
        <v>0</v>
      </c>
      <c r="T98" s="8">
        <v>0</v>
      </c>
      <c r="U98" s="8">
        <v>0</v>
      </c>
      <c r="V98" s="8">
        <v>0</v>
      </c>
      <c r="W98" s="9">
        <v>0</v>
      </c>
      <c r="X98" s="8">
        <v>0</v>
      </c>
      <c r="Y98" s="9">
        <v>8701.44</v>
      </c>
      <c r="Z98" s="9">
        <v>0</v>
      </c>
      <c r="AA98" s="10">
        <v>0</v>
      </c>
      <c r="AB98" s="9">
        <v>490.18</v>
      </c>
      <c r="AC98" s="8">
        <v>0</v>
      </c>
      <c r="AD98" s="11">
        <f t="shared" si="34"/>
        <v>1</v>
      </c>
      <c r="AE98" s="11">
        <f t="shared" si="52"/>
        <v>1.6399831454764712E-2</v>
      </c>
      <c r="AF98" s="11">
        <f t="shared" si="53"/>
        <v>1.1697192115666374E-5</v>
      </c>
      <c r="AG98" s="11">
        <f t="shared" si="54"/>
        <v>4.9663399258220171E-2</v>
      </c>
      <c r="AH98" s="11">
        <f t="shared" si="55"/>
        <v>1.1607598813004803E-2</v>
      </c>
      <c r="AI98" s="11">
        <f t="shared" si="56"/>
        <v>0.72588800284860044</v>
      </c>
      <c r="AJ98" s="11">
        <f t="shared" si="57"/>
        <v>3.3968478450571021E-2</v>
      </c>
      <c r="AK98" s="11">
        <f t="shared" si="58"/>
        <v>1.5957146938982611E-5</v>
      </c>
      <c r="AL98" s="11">
        <f t="shared" si="59"/>
        <v>1.9666137019020264E-3</v>
      </c>
      <c r="AM98" s="11">
        <f t="shared" si="60"/>
        <v>4.1879036999203173E-2</v>
      </c>
      <c r="AN98" s="11">
        <f t="shared" si="61"/>
        <v>7.9343718548864337E-2</v>
      </c>
      <c r="AO98" s="11">
        <f t="shared" si="62"/>
        <v>2.5322984585094354E-4</v>
      </c>
      <c r="AP98" s="11">
        <f t="shared" si="63"/>
        <v>7.1657030658961267E-4</v>
      </c>
      <c r="AQ98" s="11">
        <f t="shared" si="37"/>
        <v>3.5956542057156093E-2</v>
      </c>
      <c r="AR98" s="11">
        <f t="shared" si="38"/>
        <v>2.4422922967900969E-4</v>
      </c>
      <c r="AS98" s="11">
        <f t="shared" si="39"/>
        <v>7.5822576452984087E-4</v>
      </c>
      <c r="AT98" s="11">
        <f t="shared" si="40"/>
        <v>0</v>
      </c>
      <c r="AU98" s="11">
        <f t="shared" si="41"/>
        <v>0</v>
      </c>
      <c r="AV98" s="11">
        <f t="shared" si="42"/>
        <v>0</v>
      </c>
      <c r="AW98" s="11">
        <f t="shared" si="43"/>
        <v>0</v>
      </c>
      <c r="AX98" s="11">
        <f t="shared" si="44"/>
        <v>0</v>
      </c>
      <c r="AY98" s="11">
        <f t="shared" si="45"/>
        <v>0</v>
      </c>
      <c r="AZ98" s="11">
        <f t="shared" si="46"/>
        <v>0</v>
      </c>
      <c r="BA98" s="11">
        <f t="shared" si="47"/>
        <v>1.2561078040595338E-3</v>
      </c>
      <c r="BB98" s="11">
        <f t="shared" si="48"/>
        <v>0</v>
      </c>
      <c r="BC98" s="11">
        <f t="shared" si="49"/>
        <v>0</v>
      </c>
      <c r="BD98" s="11">
        <f t="shared" si="50"/>
        <v>7.07605779496155E-5</v>
      </c>
      <c r="BE98" s="11">
        <f t="shared" si="51"/>
        <v>0</v>
      </c>
      <c r="BF98" s="12">
        <f t="shared" si="35"/>
        <v>14525.11</v>
      </c>
      <c r="BG98" s="13">
        <f t="shared" si="36"/>
        <v>2.0967913386546566E-3</v>
      </c>
    </row>
    <row r="99" spans="1:59" customFormat="1" x14ac:dyDescent="0.35">
      <c r="A99" s="7" t="s">
        <v>98</v>
      </c>
      <c r="B99" s="8">
        <v>212355587.22999999</v>
      </c>
      <c r="C99" s="8">
        <v>35689519.039999999</v>
      </c>
      <c r="D99" s="9">
        <v>0</v>
      </c>
      <c r="E99" s="8">
        <v>18212926</v>
      </c>
      <c r="F99" s="8">
        <v>165262.17000000001</v>
      </c>
      <c r="G99" s="8">
        <v>4175093.06</v>
      </c>
      <c r="H99" s="8">
        <v>1280510.6299999999</v>
      </c>
      <c r="I99" s="8">
        <v>1069.0899999999999</v>
      </c>
      <c r="J99" s="8">
        <v>627282.22</v>
      </c>
      <c r="K99" s="8">
        <v>118168046.15000001</v>
      </c>
      <c r="L99" s="8">
        <v>5040346.43</v>
      </c>
      <c r="M99" s="8">
        <v>0</v>
      </c>
      <c r="N99" s="8">
        <v>8925233.0800000001</v>
      </c>
      <c r="O99" s="8">
        <v>18370409.449999999</v>
      </c>
      <c r="P99" s="8">
        <v>73735.960000000006</v>
      </c>
      <c r="Q99" s="9">
        <v>359674.53</v>
      </c>
      <c r="R99" s="9">
        <v>0</v>
      </c>
      <c r="S99" s="8">
        <v>0</v>
      </c>
      <c r="T99" s="8">
        <v>0</v>
      </c>
      <c r="U99" s="8">
        <v>0</v>
      </c>
      <c r="V99" s="8">
        <v>0</v>
      </c>
      <c r="W99" s="9">
        <v>0</v>
      </c>
      <c r="X99" s="8">
        <v>0</v>
      </c>
      <c r="Y99" s="9">
        <v>163853.97</v>
      </c>
      <c r="Z99" s="9">
        <v>601.70000000000005</v>
      </c>
      <c r="AA99" s="10">
        <v>0</v>
      </c>
      <c r="AB99" s="9">
        <v>1102023.76</v>
      </c>
      <c r="AC99" s="8">
        <v>0</v>
      </c>
      <c r="AD99" s="11">
        <f t="shared" si="34"/>
        <v>1</v>
      </c>
      <c r="AE99" s="11">
        <f t="shared" si="52"/>
        <v>0.16806489297286573</v>
      </c>
      <c r="AF99" s="11">
        <f t="shared" si="53"/>
        <v>0</v>
      </c>
      <c r="AG99" s="11">
        <f t="shared" si="54"/>
        <v>8.5766172849851982E-2</v>
      </c>
      <c r="AH99" s="11">
        <f t="shared" si="55"/>
        <v>7.7823320853341322E-4</v>
      </c>
      <c r="AI99" s="11">
        <f t="shared" si="56"/>
        <v>1.9660858065759311E-2</v>
      </c>
      <c r="AJ99" s="11">
        <f t="shared" si="57"/>
        <v>6.0300303217974338E-3</v>
      </c>
      <c r="AK99" s="11">
        <f t="shared" si="58"/>
        <v>5.0344331126172832E-6</v>
      </c>
      <c r="AL99" s="11">
        <f t="shared" si="59"/>
        <v>2.9539237850172385E-3</v>
      </c>
      <c r="AM99" s="11">
        <f t="shared" si="60"/>
        <v>0.55646308953488233</v>
      </c>
      <c r="AN99" s="11">
        <f t="shared" si="61"/>
        <v>2.373540765160493E-2</v>
      </c>
      <c r="AO99" s="11">
        <f t="shared" si="62"/>
        <v>0</v>
      </c>
      <c r="AP99" s="11">
        <f t="shared" si="63"/>
        <v>4.2029659762769407E-2</v>
      </c>
      <c r="AQ99" s="11">
        <f t="shared" si="37"/>
        <v>8.6507775423413799E-2</v>
      </c>
      <c r="AR99" s="11">
        <f t="shared" si="38"/>
        <v>3.4722872593946586E-4</v>
      </c>
      <c r="AS99" s="11">
        <f t="shared" si="39"/>
        <v>1.6937370694675461E-3</v>
      </c>
      <c r="AT99" s="11">
        <f t="shared" si="40"/>
        <v>0</v>
      </c>
      <c r="AU99" s="11">
        <f t="shared" si="41"/>
        <v>0</v>
      </c>
      <c r="AV99" s="11">
        <f t="shared" si="42"/>
        <v>0</v>
      </c>
      <c r="AW99" s="11">
        <f t="shared" si="43"/>
        <v>0</v>
      </c>
      <c r="AX99" s="11">
        <f t="shared" si="44"/>
        <v>0</v>
      </c>
      <c r="AY99" s="11">
        <f t="shared" si="45"/>
        <v>0</v>
      </c>
      <c r="AZ99" s="11">
        <f t="shared" si="46"/>
        <v>0</v>
      </c>
      <c r="BA99" s="11">
        <f t="shared" si="47"/>
        <v>7.716018784216475E-4</v>
      </c>
      <c r="BB99" s="11">
        <f t="shared" si="48"/>
        <v>2.8334549980467686E-6</v>
      </c>
      <c r="BC99" s="11">
        <f t="shared" si="49"/>
        <v>0</v>
      </c>
      <c r="BD99" s="11">
        <f t="shared" si="50"/>
        <v>5.1895209086559625E-3</v>
      </c>
      <c r="BE99" s="11">
        <f t="shared" si="51"/>
        <v>0</v>
      </c>
      <c r="BF99" s="12">
        <f t="shared" si="35"/>
        <v>1626153.96</v>
      </c>
      <c r="BG99" s="13">
        <f t="shared" si="36"/>
        <v>7.657693311543202E-3</v>
      </c>
    </row>
    <row r="100" spans="1:59" customFormat="1" x14ac:dyDescent="0.35">
      <c r="A100" s="7" t="s">
        <v>99</v>
      </c>
      <c r="B100" s="8">
        <v>874990665.40999997</v>
      </c>
      <c r="C100" s="8">
        <v>35419728.259999998</v>
      </c>
      <c r="D100" s="9">
        <v>102354093.66</v>
      </c>
      <c r="E100" s="8">
        <v>24153836.539999999</v>
      </c>
      <c r="F100" s="8">
        <v>150293.19</v>
      </c>
      <c r="G100" s="8">
        <v>622935.59</v>
      </c>
      <c r="H100" s="8">
        <v>83195437.200000003</v>
      </c>
      <c r="I100" s="8">
        <v>22922.91</v>
      </c>
      <c r="J100" s="8">
        <v>45039818.159999996</v>
      </c>
      <c r="K100" s="8">
        <v>2543609.5299999998</v>
      </c>
      <c r="L100" s="8">
        <v>113761433.48999999</v>
      </c>
      <c r="M100" s="8">
        <v>4171887.16</v>
      </c>
      <c r="N100" s="8">
        <v>57030573.270000003</v>
      </c>
      <c r="O100" s="8">
        <v>183715686.36000001</v>
      </c>
      <c r="P100" s="8">
        <v>7727586.0999999996</v>
      </c>
      <c r="Q100" s="9">
        <v>19363706.030000001</v>
      </c>
      <c r="R100" s="9">
        <v>17793525.98</v>
      </c>
      <c r="S100" s="8">
        <v>0</v>
      </c>
      <c r="T100" s="8">
        <v>0</v>
      </c>
      <c r="U100" s="8">
        <v>0</v>
      </c>
      <c r="V100" s="8">
        <v>0</v>
      </c>
      <c r="W100" s="9">
        <v>0</v>
      </c>
      <c r="X100" s="8">
        <v>0</v>
      </c>
      <c r="Y100" s="9">
        <v>49678393.399999999</v>
      </c>
      <c r="Z100" s="9">
        <v>46993605.740000002</v>
      </c>
      <c r="AA100" s="10">
        <v>0</v>
      </c>
      <c r="AB100" s="9">
        <v>81251592.840000004</v>
      </c>
      <c r="AC100" s="8">
        <v>0</v>
      </c>
      <c r="AD100" s="11">
        <f t="shared" si="34"/>
        <v>1</v>
      </c>
      <c r="AE100" s="11">
        <f t="shared" si="52"/>
        <v>4.0480121286097549E-2</v>
      </c>
      <c r="AF100" s="11">
        <f t="shared" si="53"/>
        <v>0.11697735496645474</v>
      </c>
      <c r="AG100" s="11">
        <f t="shared" si="54"/>
        <v>2.7604679106698907E-2</v>
      </c>
      <c r="AH100" s="11">
        <f t="shared" si="55"/>
        <v>1.7176547812607369E-4</v>
      </c>
      <c r="AI100" s="11">
        <f t="shared" si="56"/>
        <v>7.1193398355639268E-4</v>
      </c>
      <c r="AJ100" s="11">
        <f t="shared" si="57"/>
        <v>9.5081513996513989E-2</v>
      </c>
      <c r="AK100" s="11">
        <f t="shared" si="58"/>
        <v>2.61978909103663E-5</v>
      </c>
      <c r="AL100" s="11">
        <f t="shared" si="59"/>
        <v>5.1474627033758581E-2</v>
      </c>
      <c r="AM100" s="11">
        <f t="shared" si="60"/>
        <v>2.9070133323172362E-3</v>
      </c>
      <c r="AN100" s="11">
        <f t="shared" si="61"/>
        <v>0.13001445385328092</v>
      </c>
      <c r="AO100" s="11">
        <f t="shared" si="62"/>
        <v>4.7679219046812939E-3</v>
      </c>
      <c r="AP100" s="11">
        <f t="shared" si="63"/>
        <v>6.5178493353728315E-2</v>
      </c>
      <c r="AQ100" s="11">
        <f t="shared" si="37"/>
        <v>0.20996302431856823</v>
      </c>
      <c r="AR100" s="11">
        <f t="shared" si="38"/>
        <v>8.8316211880718008E-3</v>
      </c>
      <c r="AS100" s="11">
        <f t="shared" si="39"/>
        <v>2.2130185835670172E-2</v>
      </c>
      <c r="AT100" s="11">
        <f t="shared" si="40"/>
        <v>2.0335675205931911E-2</v>
      </c>
      <c r="AU100" s="11">
        <f t="shared" si="41"/>
        <v>0</v>
      </c>
      <c r="AV100" s="11">
        <f t="shared" si="42"/>
        <v>0</v>
      </c>
      <c r="AW100" s="11">
        <f t="shared" si="43"/>
        <v>0</v>
      </c>
      <c r="AX100" s="11">
        <f t="shared" si="44"/>
        <v>0</v>
      </c>
      <c r="AY100" s="11">
        <f t="shared" si="45"/>
        <v>0</v>
      </c>
      <c r="AZ100" s="11">
        <f t="shared" si="46"/>
        <v>0</v>
      </c>
      <c r="BA100" s="11">
        <f t="shared" si="47"/>
        <v>5.6775912434130799E-2</v>
      </c>
      <c r="BB100" s="11">
        <f t="shared" si="48"/>
        <v>5.3707550946249134E-2</v>
      </c>
      <c r="BC100" s="11">
        <f t="shared" si="49"/>
        <v>0</v>
      </c>
      <c r="BD100" s="11">
        <f t="shared" si="50"/>
        <v>9.2859953885253657E-2</v>
      </c>
      <c r="BE100" s="11">
        <f t="shared" si="51"/>
        <v>0</v>
      </c>
      <c r="BF100" s="12">
        <f t="shared" si="35"/>
        <v>317434917.64999998</v>
      </c>
      <c r="BG100" s="13">
        <f t="shared" si="36"/>
        <v>0.36278663327369037</v>
      </c>
    </row>
    <row r="101" spans="1:59" customFormat="1" x14ac:dyDescent="0.35">
      <c r="A101" s="7" t="s">
        <v>100</v>
      </c>
      <c r="B101" s="8">
        <v>0</v>
      </c>
      <c r="C101" s="8">
        <v>0</v>
      </c>
      <c r="D101" s="9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9">
        <v>0</v>
      </c>
      <c r="R101" s="9">
        <v>0</v>
      </c>
      <c r="S101" s="8">
        <v>0</v>
      </c>
      <c r="T101" s="8">
        <v>0</v>
      </c>
      <c r="U101" s="8">
        <v>0</v>
      </c>
      <c r="V101" s="8">
        <v>0</v>
      </c>
      <c r="W101" s="9">
        <v>0</v>
      </c>
      <c r="X101" s="8">
        <v>0</v>
      </c>
      <c r="Y101" s="9">
        <v>0</v>
      </c>
      <c r="Z101" s="9">
        <v>0</v>
      </c>
      <c r="AA101" s="10">
        <v>0</v>
      </c>
      <c r="AB101" s="9">
        <v>0</v>
      </c>
      <c r="AC101" s="8">
        <v>0</v>
      </c>
      <c r="AD101" s="11">
        <f t="shared" si="34"/>
        <v>0</v>
      </c>
      <c r="AE101" s="11">
        <f t="shared" si="52"/>
        <v>0</v>
      </c>
      <c r="AF101" s="11">
        <f t="shared" si="53"/>
        <v>0</v>
      </c>
      <c r="AG101" s="11">
        <f t="shared" si="54"/>
        <v>0</v>
      </c>
      <c r="AH101" s="11">
        <f t="shared" si="55"/>
        <v>0</v>
      </c>
      <c r="AI101" s="11">
        <f t="shared" si="56"/>
        <v>0</v>
      </c>
      <c r="AJ101" s="11">
        <f t="shared" si="57"/>
        <v>0</v>
      </c>
      <c r="AK101" s="11">
        <f t="shared" si="58"/>
        <v>0</v>
      </c>
      <c r="AL101" s="11">
        <f t="shared" si="59"/>
        <v>0</v>
      </c>
      <c r="AM101" s="11">
        <f t="shared" si="60"/>
        <v>0</v>
      </c>
      <c r="AN101" s="11">
        <f t="shared" si="61"/>
        <v>0</v>
      </c>
      <c r="AO101" s="11">
        <f t="shared" si="62"/>
        <v>0</v>
      </c>
      <c r="AP101" s="11">
        <f t="shared" si="63"/>
        <v>0</v>
      </c>
      <c r="AQ101" s="11">
        <f t="shared" si="37"/>
        <v>0</v>
      </c>
      <c r="AR101" s="11">
        <f t="shared" si="38"/>
        <v>0</v>
      </c>
      <c r="AS101" s="11">
        <f t="shared" si="39"/>
        <v>0</v>
      </c>
      <c r="AT101" s="11">
        <f t="shared" si="40"/>
        <v>0</v>
      </c>
      <c r="AU101" s="11">
        <f t="shared" si="41"/>
        <v>0</v>
      </c>
      <c r="AV101" s="11">
        <f t="shared" si="42"/>
        <v>0</v>
      </c>
      <c r="AW101" s="11">
        <f t="shared" si="43"/>
        <v>0</v>
      </c>
      <c r="AX101" s="11">
        <f t="shared" si="44"/>
        <v>0</v>
      </c>
      <c r="AY101" s="11">
        <f t="shared" si="45"/>
        <v>0</v>
      </c>
      <c r="AZ101" s="11">
        <f t="shared" si="46"/>
        <v>0</v>
      </c>
      <c r="BA101" s="11">
        <f t="shared" si="47"/>
        <v>0</v>
      </c>
      <c r="BB101" s="11">
        <f t="shared" si="48"/>
        <v>0</v>
      </c>
      <c r="BC101" s="11">
        <f t="shared" si="49"/>
        <v>0</v>
      </c>
      <c r="BD101" s="11">
        <f t="shared" si="50"/>
        <v>0</v>
      </c>
      <c r="BE101" s="11">
        <f t="shared" si="51"/>
        <v>0</v>
      </c>
      <c r="BF101" s="12">
        <f t="shared" si="35"/>
        <v>0</v>
      </c>
      <c r="BG101" s="13">
        <f t="shared" si="36"/>
        <v>0</v>
      </c>
    </row>
    <row r="103" spans="1:59" x14ac:dyDescent="0.35">
      <c r="A103" s="31" t="s">
        <v>163</v>
      </c>
    </row>
  </sheetData>
  <conditionalFormatting sqref="A3:BG101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17"/>
  <sheetViews>
    <sheetView tabSelected="1" workbookViewId="0">
      <selection activeCell="B17" sqref="B17"/>
    </sheetView>
  </sheetViews>
  <sheetFormatPr defaultRowHeight="14.5" x14ac:dyDescent="0.35"/>
  <cols>
    <col min="1" max="1" width="59" bestFit="1" customWidth="1"/>
    <col min="2" max="4" width="16.6328125" customWidth="1"/>
  </cols>
  <sheetData>
    <row r="1" spans="1:4" ht="58" x14ac:dyDescent="0.35">
      <c r="A1" s="18" t="s">
        <v>0</v>
      </c>
      <c r="B1" s="18" t="s">
        <v>134</v>
      </c>
      <c r="C1" s="18" t="s">
        <v>165</v>
      </c>
      <c r="D1" s="18" t="s">
        <v>164</v>
      </c>
    </row>
    <row r="2" spans="1:4" x14ac:dyDescent="0.35">
      <c r="A2" s="7" t="s">
        <v>135</v>
      </c>
      <c r="B2" s="24">
        <v>874990665.40999997</v>
      </c>
      <c r="C2" s="24">
        <v>317434917.64999998</v>
      </c>
      <c r="D2" s="11">
        <f t="shared" ref="D2:D13" si="0">C2/B2</f>
        <v>0.36278663327369037</v>
      </c>
    </row>
    <row r="3" spans="1:4" x14ac:dyDescent="0.35">
      <c r="A3" s="7" t="s">
        <v>137</v>
      </c>
      <c r="B3" s="24">
        <v>258149402.97</v>
      </c>
      <c r="C3" s="24">
        <v>95007529.439999998</v>
      </c>
      <c r="D3" s="11">
        <f t="shared" si="0"/>
        <v>0.36803311705137276</v>
      </c>
    </row>
    <row r="4" spans="1:4" x14ac:dyDescent="0.35">
      <c r="A4" s="7" t="s">
        <v>140</v>
      </c>
      <c r="B4" s="24">
        <v>78689612.689999998</v>
      </c>
      <c r="C4" s="24">
        <v>74316508.670000002</v>
      </c>
      <c r="D4" s="11">
        <f t="shared" si="0"/>
        <v>0.94442590488749811</v>
      </c>
    </row>
    <row r="5" spans="1:4" x14ac:dyDescent="0.35">
      <c r="A5" s="7" t="s">
        <v>144</v>
      </c>
      <c r="B5" s="24">
        <v>146915194.13</v>
      </c>
      <c r="C5" s="24">
        <v>60691409.510000005</v>
      </c>
      <c r="D5" s="11">
        <f t="shared" si="0"/>
        <v>0.4131050560794709</v>
      </c>
    </row>
    <row r="6" spans="1:4" x14ac:dyDescent="0.35">
      <c r="A6" s="7" t="s">
        <v>142</v>
      </c>
      <c r="B6" s="24">
        <v>81833800.810000002</v>
      </c>
      <c r="C6" s="24">
        <v>58850707.260000005</v>
      </c>
      <c r="D6" s="11">
        <f t="shared" si="0"/>
        <v>0.71914913736731279</v>
      </c>
    </row>
    <row r="7" spans="1:4" x14ac:dyDescent="0.35">
      <c r="A7" s="7" t="s">
        <v>143</v>
      </c>
      <c r="B7" s="24">
        <v>71307875.260000005</v>
      </c>
      <c r="C7" s="24">
        <v>48619655.359999999</v>
      </c>
      <c r="D7" s="11">
        <f t="shared" si="0"/>
        <v>0.68182729022180089</v>
      </c>
    </row>
    <row r="8" spans="1:4" x14ac:dyDescent="0.35">
      <c r="A8" s="7" t="s">
        <v>139</v>
      </c>
      <c r="B8" s="24">
        <v>105123471.98</v>
      </c>
      <c r="C8" s="24">
        <v>45148531.599999994</v>
      </c>
      <c r="D8" s="11">
        <f t="shared" si="0"/>
        <v>0.42948097841164923</v>
      </c>
    </row>
    <row r="9" spans="1:4" x14ac:dyDescent="0.35">
      <c r="A9" s="7" t="s">
        <v>138</v>
      </c>
      <c r="B9" s="24">
        <v>593688398.90999997</v>
      </c>
      <c r="C9" s="24">
        <v>18653133.609999999</v>
      </c>
      <c r="D9" s="11">
        <f t="shared" si="0"/>
        <v>3.1419063677590432E-2</v>
      </c>
    </row>
    <row r="10" spans="1:4" x14ac:dyDescent="0.35">
      <c r="A10" s="7" t="s">
        <v>136</v>
      </c>
      <c r="B10" s="24">
        <v>2561879380.1999998</v>
      </c>
      <c r="C10" s="24">
        <v>11894795.74</v>
      </c>
      <c r="D10" s="11">
        <f t="shared" si="0"/>
        <v>4.6429960098556249E-3</v>
      </c>
    </row>
    <row r="11" spans="1:4" x14ac:dyDescent="0.35">
      <c r="A11" s="7" t="s">
        <v>141</v>
      </c>
      <c r="B11" s="24">
        <v>15375840.9</v>
      </c>
      <c r="C11" s="24">
        <v>9918090.1699999999</v>
      </c>
      <c r="D11" s="11">
        <f t="shared" si="0"/>
        <v>0.64504375627351862</v>
      </c>
    </row>
    <row r="12" spans="1:4" x14ac:dyDescent="0.35">
      <c r="A12" s="7" t="s">
        <v>154</v>
      </c>
      <c r="B12" s="24">
        <v>8297892260.9900007</v>
      </c>
      <c r="C12" s="24">
        <v>40032638.639999986</v>
      </c>
      <c r="D12" s="11">
        <f t="shared" si="0"/>
        <v>4.8244346131367816E-3</v>
      </c>
    </row>
    <row r="13" spans="1:4" x14ac:dyDescent="0.35">
      <c r="A13" s="25" t="s">
        <v>145</v>
      </c>
      <c r="B13" s="26">
        <f>SUM(B2:B12)</f>
        <v>13085845904.25</v>
      </c>
      <c r="C13" s="26">
        <f>SUM(C2:C12)</f>
        <v>780567917.64999998</v>
      </c>
      <c r="D13" s="27">
        <f t="shared" si="0"/>
        <v>5.96497867513852E-2</v>
      </c>
    </row>
    <row r="15" spans="1:4" x14ac:dyDescent="0.35">
      <c r="A15" s="31" t="s">
        <v>163</v>
      </c>
    </row>
    <row r="17" spans="1:4" x14ac:dyDescent="0.35">
      <c r="A17" t="s">
        <v>167</v>
      </c>
      <c r="B17" s="6">
        <f>B4+B8+B11+B12</f>
        <v>8497081186.5600004</v>
      </c>
      <c r="C17" s="6">
        <f>C4+C8+C11+C12</f>
        <v>169415769.07999998</v>
      </c>
      <c r="D17" s="5">
        <f>C17/B17</f>
        <v>1.9938113495722297E-2</v>
      </c>
    </row>
  </sheetData>
  <sortState ref="A2:D11">
    <sortCondition descending="1" ref="C2"/>
  </sortState>
  <pageMargins left="0.7" right="0.7" top="0.75" bottom="0.75" header="0.3" footer="0.3"/>
  <pageSetup paperSize="8" scale="82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2"/>
  <sheetViews>
    <sheetView topLeftCell="A4" workbookViewId="0">
      <selection activeCell="C30" sqref="C30"/>
    </sheetView>
  </sheetViews>
  <sheetFormatPr defaultRowHeight="14.5" x14ac:dyDescent="0.35"/>
  <cols>
    <col min="1" max="1" width="44.90625" bestFit="1" customWidth="1"/>
    <col min="2" max="2" width="16.36328125" bestFit="1" customWidth="1"/>
    <col min="3" max="4" width="15.54296875" customWidth="1"/>
  </cols>
  <sheetData>
    <row r="1" spans="1:4" ht="58" x14ac:dyDescent="0.35">
      <c r="A1" s="18" t="s">
        <v>166</v>
      </c>
      <c r="B1" s="18" t="s">
        <v>134</v>
      </c>
      <c r="C1" s="18" t="s">
        <v>165</v>
      </c>
      <c r="D1" s="18" t="s">
        <v>164</v>
      </c>
    </row>
    <row r="2" spans="1:4" x14ac:dyDescent="0.35">
      <c r="A2" s="7" t="s">
        <v>153</v>
      </c>
      <c r="B2" s="24">
        <v>4390685617.1000004</v>
      </c>
      <c r="C2" s="24">
        <v>331193119.25</v>
      </c>
      <c r="D2" s="11">
        <f t="shared" ref="D2:D10" si="0">C2/B2</f>
        <v>7.5430843410908888E-2</v>
      </c>
    </row>
    <row r="3" spans="1:4" x14ac:dyDescent="0.35">
      <c r="A3" s="7" t="s">
        <v>148</v>
      </c>
      <c r="B3" s="24">
        <v>300056870.19</v>
      </c>
      <c r="C3" s="24">
        <v>168161772.14000002</v>
      </c>
      <c r="D3" s="11">
        <f t="shared" si="0"/>
        <v>0.56043300069589386</v>
      </c>
    </row>
    <row r="4" spans="1:4" x14ac:dyDescent="0.35">
      <c r="A4" s="7" t="s">
        <v>151</v>
      </c>
      <c r="B4" s="24">
        <v>419918982.38</v>
      </c>
      <c r="C4" s="24">
        <v>151413427.96000001</v>
      </c>
      <c r="D4" s="11">
        <f t="shared" si="0"/>
        <v>0.36057771692488166</v>
      </c>
    </row>
    <row r="5" spans="1:4" x14ac:dyDescent="0.35">
      <c r="A5" s="7" t="s">
        <v>152</v>
      </c>
      <c r="B5" s="24">
        <v>1797933563.8</v>
      </c>
      <c r="C5" s="24">
        <v>114035084.78</v>
      </c>
      <c r="D5" s="11">
        <f t="shared" si="0"/>
        <v>6.3425638786664934E-2</v>
      </c>
    </row>
    <row r="6" spans="1:4" x14ac:dyDescent="0.35">
      <c r="A6" s="7" t="s">
        <v>149</v>
      </c>
      <c r="B6" s="24">
        <v>613971115.35000002</v>
      </c>
      <c r="C6" s="24">
        <v>13341763.24</v>
      </c>
      <c r="D6" s="11">
        <f t="shared" si="0"/>
        <v>2.173027835746703E-2</v>
      </c>
    </row>
    <row r="7" spans="1:4" x14ac:dyDescent="0.35">
      <c r="A7" s="7" t="s">
        <v>147</v>
      </c>
      <c r="B7" s="24">
        <v>327587215.85000002</v>
      </c>
      <c r="C7" s="24">
        <v>1817086.29</v>
      </c>
      <c r="D7" s="11">
        <f t="shared" si="0"/>
        <v>5.5468779063467229E-3</v>
      </c>
    </row>
    <row r="8" spans="1:4" x14ac:dyDescent="0.35">
      <c r="A8" s="7" t="s">
        <v>146</v>
      </c>
      <c r="B8" s="24">
        <v>5023718675.8999996</v>
      </c>
      <c r="C8" s="24">
        <v>592998.34</v>
      </c>
      <c r="D8" s="11">
        <f t="shared" si="0"/>
        <v>1.1803971883313395E-4</v>
      </c>
    </row>
    <row r="9" spans="1:4" x14ac:dyDescent="0.35">
      <c r="A9" s="7" t="s">
        <v>150</v>
      </c>
      <c r="B9" s="24">
        <v>211973863.68000001</v>
      </c>
      <c r="C9" s="24">
        <v>12665.65</v>
      </c>
      <c r="D9" s="11">
        <f t="shared" si="0"/>
        <v>5.9750998449131061E-5</v>
      </c>
    </row>
    <row r="10" spans="1:4" x14ac:dyDescent="0.35">
      <c r="A10" s="25" t="s">
        <v>145</v>
      </c>
      <c r="B10" s="26">
        <f>SUM(B2:B9)</f>
        <v>13085845904.25</v>
      </c>
      <c r="C10" s="26">
        <f>SUM(C2:C9)</f>
        <v>780567917.64999998</v>
      </c>
      <c r="D10" s="27">
        <f t="shared" si="0"/>
        <v>5.96497867513852E-2</v>
      </c>
    </row>
    <row r="12" spans="1:4" x14ac:dyDescent="0.35">
      <c r="A12" s="31" t="s">
        <v>163</v>
      </c>
    </row>
  </sheetData>
  <sortState ref="A2:D10">
    <sortCondition descending="1" ref="C2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33"/>
  <sheetViews>
    <sheetView workbookViewId="0">
      <selection activeCell="E27" sqref="E27"/>
    </sheetView>
  </sheetViews>
  <sheetFormatPr defaultRowHeight="14.5" x14ac:dyDescent="0.35"/>
  <cols>
    <col min="1" max="1" width="62.08984375" customWidth="1"/>
    <col min="2" max="2" width="28.54296875" style="28" bestFit="1" customWidth="1"/>
    <col min="3" max="3" width="29.54296875" customWidth="1"/>
    <col min="4" max="4" width="24.453125" customWidth="1"/>
    <col min="5" max="5" width="27.6328125" customWidth="1"/>
  </cols>
  <sheetData>
    <row r="1" spans="1:5" x14ac:dyDescent="0.35">
      <c r="A1" s="25"/>
      <c r="B1" s="35" t="s">
        <v>162</v>
      </c>
      <c r="C1" s="25" t="s">
        <v>161</v>
      </c>
      <c r="D1" s="25" t="s">
        <v>160</v>
      </c>
      <c r="E1" s="25" t="s">
        <v>159</v>
      </c>
    </row>
    <row r="2" spans="1:5" x14ac:dyDescent="0.35">
      <c r="A2" s="32" t="s">
        <v>1</v>
      </c>
      <c r="B2" s="8">
        <v>53438093.759999998</v>
      </c>
      <c r="C2" s="24">
        <v>13085845904</v>
      </c>
      <c r="D2" s="24">
        <f>C2/B2</f>
        <v>244.87860593925498</v>
      </c>
      <c r="E2" s="11">
        <f>D2/$D$2-1</f>
        <v>0</v>
      </c>
    </row>
    <row r="3" spans="1:5" x14ac:dyDescent="0.35">
      <c r="A3" s="32" t="s">
        <v>101</v>
      </c>
      <c r="B3" s="8">
        <v>2190060.2999999998</v>
      </c>
      <c r="C3" s="24">
        <v>859535330.58000004</v>
      </c>
      <c r="D3" s="24">
        <f t="shared" ref="D3:D29" si="0">C3/B3</f>
        <v>392.47107971410657</v>
      </c>
      <c r="E3" s="11">
        <f t="shared" ref="E3:E29" si="1">D3/$D$2-1</f>
        <v>0.60271689806770468</v>
      </c>
    </row>
    <row r="4" spans="1:5" x14ac:dyDescent="0.35">
      <c r="A4" s="33" t="s">
        <v>102</v>
      </c>
      <c r="B4" s="8">
        <v>9888.73</v>
      </c>
      <c r="C4" s="24">
        <v>161449034.69</v>
      </c>
      <c r="D4" s="24">
        <f t="shared" si="0"/>
        <v>16326.569204538904</v>
      </c>
      <c r="E4" s="11">
        <f t="shared" si="1"/>
        <v>65.672093063895105</v>
      </c>
    </row>
    <row r="5" spans="1:5" x14ac:dyDescent="0.35">
      <c r="A5" s="32" t="s">
        <v>103</v>
      </c>
      <c r="B5" s="8">
        <v>4753669.99</v>
      </c>
      <c r="C5" s="24">
        <v>1686203128.8</v>
      </c>
      <c r="D5" s="24">
        <f t="shared" si="0"/>
        <v>354.71606828979725</v>
      </c>
      <c r="E5" s="11">
        <f t="shared" si="1"/>
        <v>0.44853841734867084</v>
      </c>
    </row>
    <row r="6" spans="1:5" x14ac:dyDescent="0.35">
      <c r="A6" s="32" t="s">
        <v>104</v>
      </c>
      <c r="B6" s="8">
        <v>336599.98</v>
      </c>
      <c r="C6" s="24">
        <v>250485747.37</v>
      </c>
      <c r="D6" s="24">
        <f t="shared" si="0"/>
        <v>744.16447490579174</v>
      </c>
      <c r="E6" s="11">
        <f t="shared" si="1"/>
        <v>2.0389117581402374</v>
      </c>
    </row>
    <row r="7" spans="1:5" x14ac:dyDescent="0.35">
      <c r="A7" s="32" t="s">
        <v>105</v>
      </c>
      <c r="B7" s="8">
        <v>25114758.66</v>
      </c>
      <c r="C7" s="24">
        <v>1548697120</v>
      </c>
      <c r="D7" s="24">
        <f t="shared" si="0"/>
        <v>61.664821906753694</v>
      </c>
      <c r="E7" s="11">
        <f t="shared" si="1"/>
        <v>-0.74818207711436258</v>
      </c>
    </row>
    <row r="8" spans="1:5" x14ac:dyDescent="0.35">
      <c r="A8" s="32" t="s">
        <v>106</v>
      </c>
      <c r="B8" s="8">
        <v>870710.46</v>
      </c>
      <c r="C8" s="24">
        <v>362092068.49000001</v>
      </c>
      <c r="D8" s="24">
        <f t="shared" si="0"/>
        <v>415.85818147860545</v>
      </c>
      <c r="E8" s="11">
        <f t="shared" si="1"/>
        <v>0.69822177761728987</v>
      </c>
    </row>
    <row r="9" spans="1:5" x14ac:dyDescent="0.35">
      <c r="A9" s="32" t="s">
        <v>107</v>
      </c>
      <c r="B9" s="8">
        <v>7049.73</v>
      </c>
      <c r="C9" s="24">
        <v>23900488.760000002</v>
      </c>
      <c r="D9" s="24">
        <f t="shared" si="0"/>
        <v>3390.2700897764885</v>
      </c>
      <c r="E9" s="11">
        <f t="shared" si="1"/>
        <v>12.844696954120545</v>
      </c>
    </row>
    <row r="10" spans="1:5" x14ac:dyDescent="0.35">
      <c r="A10" s="32" t="s">
        <v>108</v>
      </c>
      <c r="B10" s="8">
        <v>344392.74</v>
      </c>
      <c r="C10" s="24">
        <v>305467041.87</v>
      </c>
      <c r="D10" s="24">
        <f t="shared" si="0"/>
        <v>886.97294219965272</v>
      </c>
      <c r="E10" s="11">
        <f t="shared" si="1"/>
        <v>2.6220924192114881</v>
      </c>
    </row>
    <row r="11" spans="1:5" x14ac:dyDescent="0.35">
      <c r="A11" s="32" t="s">
        <v>109</v>
      </c>
      <c r="B11" s="8">
        <v>8357208.1100000003</v>
      </c>
      <c r="C11" s="24">
        <v>1569705691.9000001</v>
      </c>
      <c r="D11" s="24">
        <f t="shared" si="0"/>
        <v>187.82656495316112</v>
      </c>
      <c r="E11" s="11">
        <f t="shared" si="1"/>
        <v>-0.23298091218408146</v>
      </c>
    </row>
    <row r="12" spans="1:5" x14ac:dyDescent="0.35">
      <c r="A12" s="32" t="s">
        <v>110</v>
      </c>
      <c r="B12" s="8">
        <v>6890231.6200000001</v>
      </c>
      <c r="C12" s="24">
        <v>2804945844.1999998</v>
      </c>
      <c r="D12" s="24">
        <f t="shared" si="0"/>
        <v>407.09021102544585</v>
      </c>
      <c r="E12" s="11">
        <f t="shared" si="1"/>
        <v>0.66241640205363383</v>
      </c>
    </row>
    <row r="13" spans="1:5" x14ac:dyDescent="0.35">
      <c r="A13" s="32" t="s">
        <v>111</v>
      </c>
      <c r="B13" s="8">
        <v>2509.29</v>
      </c>
      <c r="C13" s="24">
        <v>18658548.620000001</v>
      </c>
      <c r="D13" s="24">
        <f t="shared" si="0"/>
        <v>7435.7880595706356</v>
      </c>
      <c r="E13" s="11">
        <f t="shared" si="1"/>
        <v>29.365200875960436</v>
      </c>
    </row>
    <row r="14" spans="1:5" x14ac:dyDescent="0.35">
      <c r="A14" s="32" t="s">
        <v>112</v>
      </c>
      <c r="B14" s="8">
        <v>302031.55</v>
      </c>
      <c r="C14" s="24">
        <v>405960882.61000001</v>
      </c>
      <c r="D14" s="24">
        <f t="shared" si="0"/>
        <v>1344.1009146561014</v>
      </c>
      <c r="E14" s="11">
        <f t="shared" si="1"/>
        <v>4.4888458283265527</v>
      </c>
    </row>
    <row r="15" spans="1:5" x14ac:dyDescent="0.35">
      <c r="A15" s="32" t="s">
        <v>113</v>
      </c>
      <c r="B15" s="8">
        <v>3975618.77</v>
      </c>
      <c r="C15" s="24">
        <v>2324778966.4000001</v>
      </c>
      <c r="D15" s="24">
        <f t="shared" si="0"/>
        <v>584.75902768715423</v>
      </c>
      <c r="E15" s="11">
        <f t="shared" si="1"/>
        <v>1.3879547396321366</v>
      </c>
    </row>
    <row r="16" spans="1:5" x14ac:dyDescent="0.35">
      <c r="A16" s="32" t="s">
        <v>114</v>
      </c>
      <c r="B16" s="8">
        <v>76175.61</v>
      </c>
      <c r="C16" s="24">
        <v>119014470.88</v>
      </c>
      <c r="D16" s="24">
        <f t="shared" si="0"/>
        <v>1562.3697779381089</v>
      </c>
      <c r="E16" s="11">
        <f t="shared" si="1"/>
        <v>5.3801807918069944</v>
      </c>
    </row>
    <row r="17" spans="1:5" x14ac:dyDescent="0.35">
      <c r="A17" s="33" t="s">
        <v>115</v>
      </c>
      <c r="B17" s="8">
        <v>7223.59</v>
      </c>
      <c r="C17" s="24">
        <v>184160152.16</v>
      </c>
      <c r="D17" s="24">
        <f t="shared" si="0"/>
        <v>25494.269768909919</v>
      </c>
      <c r="E17" s="11">
        <f t="shared" si="1"/>
        <v>103.1098289134906</v>
      </c>
    </row>
    <row r="18" spans="1:5" x14ac:dyDescent="0.35">
      <c r="A18" s="33" t="s">
        <v>116</v>
      </c>
      <c r="B18" s="8">
        <v>1239.48</v>
      </c>
      <c r="C18" s="24">
        <v>27057802.649999999</v>
      </c>
      <c r="D18" s="24">
        <f t="shared" si="0"/>
        <v>21829.963089360052</v>
      </c>
      <c r="E18" s="11">
        <f t="shared" si="1"/>
        <v>88.146060782358546</v>
      </c>
    </row>
    <row r="19" spans="1:5" x14ac:dyDescent="0.35">
      <c r="A19" s="32" t="s">
        <v>117</v>
      </c>
      <c r="B19" s="8">
        <v>109036.26</v>
      </c>
      <c r="C19" s="24">
        <v>13630639.68</v>
      </c>
      <c r="D19" s="24">
        <f t="shared" si="0"/>
        <v>125.0101542367649</v>
      </c>
      <c r="E19" s="11">
        <f t="shared" si="1"/>
        <v>-0.4895015276762269</v>
      </c>
    </row>
    <row r="20" spans="1:5" x14ac:dyDescent="0.35">
      <c r="A20" s="32" t="s">
        <v>118</v>
      </c>
      <c r="B20" s="8">
        <v>8943.36</v>
      </c>
      <c r="C20" s="24">
        <v>939981.94</v>
      </c>
      <c r="D20" s="24">
        <f t="shared" si="0"/>
        <v>105.10389160226133</v>
      </c>
      <c r="E20" s="11">
        <f t="shared" si="1"/>
        <v>-0.57079185746290317</v>
      </c>
    </row>
    <row r="21" spans="1:5" x14ac:dyDescent="0.35">
      <c r="A21" s="32" t="s">
        <v>119</v>
      </c>
      <c r="B21" s="8">
        <v>4535.79</v>
      </c>
      <c r="C21" s="24">
        <v>1555788.61</v>
      </c>
      <c r="D21" s="24">
        <f t="shared" si="0"/>
        <v>343.00278672513502</v>
      </c>
      <c r="E21" s="11">
        <f t="shared" si="1"/>
        <v>0.40070540425332579</v>
      </c>
    </row>
    <row r="22" spans="1:5" x14ac:dyDescent="0.35">
      <c r="A22" s="32" t="s">
        <v>120</v>
      </c>
      <c r="B22" s="8">
        <v>4423.7</v>
      </c>
      <c r="C22" s="24">
        <v>999634.39</v>
      </c>
      <c r="D22" s="24">
        <f t="shared" si="0"/>
        <v>225.9724642267785</v>
      </c>
      <c r="E22" s="11">
        <f t="shared" si="1"/>
        <v>-7.7206179935401797E-2</v>
      </c>
    </row>
    <row r="23" spans="1:5" x14ac:dyDescent="0.35">
      <c r="A23" s="33" t="s">
        <v>121</v>
      </c>
      <c r="B23" s="8">
        <v>1361.07</v>
      </c>
      <c r="C23" s="24">
        <v>1565358.98</v>
      </c>
      <c r="D23" s="24">
        <f t="shared" si="0"/>
        <v>1150.094396320542</v>
      </c>
      <c r="E23" s="11">
        <f t="shared" si="1"/>
        <v>3.6965899365085262</v>
      </c>
    </row>
    <row r="24" spans="1:5" x14ac:dyDescent="0.35">
      <c r="A24" s="32" t="s">
        <v>122</v>
      </c>
      <c r="B24" s="8">
        <v>32556.19</v>
      </c>
      <c r="C24" s="24">
        <v>8271209.29</v>
      </c>
      <c r="D24" s="24">
        <f t="shared" si="0"/>
        <v>254.05949805551572</v>
      </c>
      <c r="E24" s="11">
        <f t="shared" si="1"/>
        <v>3.7491605610243228E-2</v>
      </c>
    </row>
    <row r="25" spans="1:5" x14ac:dyDescent="0.35">
      <c r="A25" s="33" t="s">
        <v>123</v>
      </c>
      <c r="B25" s="8">
        <v>15275.38</v>
      </c>
      <c r="C25" s="24">
        <v>95926584.060000002</v>
      </c>
      <c r="D25" s="24">
        <f t="shared" si="0"/>
        <v>6279.816545316713</v>
      </c>
      <c r="E25" s="11">
        <f t="shared" si="1"/>
        <v>24.64461081126252</v>
      </c>
    </row>
    <row r="26" spans="1:5" x14ac:dyDescent="0.35">
      <c r="A26" s="33" t="s">
        <v>124</v>
      </c>
      <c r="B26" s="8">
        <v>7321.61</v>
      </c>
      <c r="C26" s="24">
        <v>149346840.25</v>
      </c>
      <c r="D26" s="24">
        <f t="shared" si="0"/>
        <v>20398.087340079575</v>
      </c>
      <c r="E26" s="11">
        <f t="shared" si="1"/>
        <v>82.298772719816782</v>
      </c>
    </row>
    <row r="27" spans="1:5" x14ac:dyDescent="0.35">
      <c r="A27" s="34" t="s">
        <v>125</v>
      </c>
      <c r="B27" s="8">
        <v>37.6</v>
      </c>
      <c r="C27" s="24">
        <v>2427.54</v>
      </c>
      <c r="D27" s="24">
        <f t="shared" si="0"/>
        <v>64.562234042553186</v>
      </c>
      <c r="E27" s="11">
        <f t="shared" si="1"/>
        <v>-0.73635004252446368</v>
      </c>
    </row>
    <row r="28" spans="1:5" x14ac:dyDescent="0.35">
      <c r="A28" s="33" t="s">
        <v>126</v>
      </c>
      <c r="B28" s="8">
        <v>7994.22</v>
      </c>
      <c r="C28" s="24">
        <v>161062144.84999999</v>
      </c>
      <c r="D28" s="24">
        <f t="shared" si="0"/>
        <v>20147.324548236098</v>
      </c>
      <c r="E28" s="11">
        <f t="shared" si="1"/>
        <v>81.274743728465523</v>
      </c>
    </row>
    <row r="29" spans="1:5" x14ac:dyDescent="0.35">
      <c r="A29" s="32" t="s">
        <v>127</v>
      </c>
      <c r="B29" s="8">
        <v>7240</v>
      </c>
      <c r="C29" s="24">
        <v>432974.67</v>
      </c>
      <c r="D29" s="24">
        <f t="shared" si="0"/>
        <v>59.803131215469612</v>
      </c>
      <c r="E29" s="11">
        <f t="shared" si="1"/>
        <v>-0.75578458156404038</v>
      </c>
    </row>
    <row r="30" spans="1:5" x14ac:dyDescent="0.35">
      <c r="D30" s="23"/>
    </row>
    <row r="31" spans="1:5" x14ac:dyDescent="0.35">
      <c r="A31" s="36" t="s">
        <v>158</v>
      </c>
      <c r="B31" s="37">
        <f>SUM(B28,B25:B26,B23,B17:B18,B4)</f>
        <v>50304.08</v>
      </c>
      <c r="C31" s="37">
        <f>SUM(C28,C25:C26,C23,C17:C18,C4)</f>
        <v>780567917.63999987</v>
      </c>
      <c r="D31" s="38">
        <f>C31/B31</f>
        <v>15516.99022504735</v>
      </c>
      <c r="E31" s="39">
        <f>D31/$D$2-1</f>
        <v>62.366050968521613</v>
      </c>
    </row>
    <row r="33" spans="1:3" ht="29" x14ac:dyDescent="0.35">
      <c r="A33" s="29" t="s">
        <v>157</v>
      </c>
      <c r="B33" s="30" t="s">
        <v>156</v>
      </c>
      <c r="C33" s="30" t="s">
        <v>155</v>
      </c>
    </row>
  </sheetData>
  <pageMargins left="0.7" right="0.7" top="0.75" bottom="0.75" header="0.3" footer="0.3"/>
  <pageSetup paperSize="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DCC9FD5F-9C60-4EA5-A5F2-B65E9276DFC6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Industry Pivot</vt:lpstr>
      <vt:lpstr>Sector Pivot</vt:lpstr>
      <vt:lpstr>Raw Data</vt:lpstr>
      <vt:lpstr>Industry Comparison</vt:lpstr>
      <vt:lpstr>Sector Comparison</vt:lpstr>
      <vt:lpstr>SA4 Area &amp; GVP</vt:lpstr>
    </vt:vector>
  </TitlesOfParts>
  <Company>NSW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Rollin</dc:creator>
  <cp:lastModifiedBy>Cath Gaudron</cp:lastModifiedBy>
  <cp:lastPrinted>2017-11-09T21:42:57Z</cp:lastPrinted>
  <dcterms:created xsi:type="dcterms:W3CDTF">2017-09-20T23:26:24Z</dcterms:created>
  <dcterms:modified xsi:type="dcterms:W3CDTF">2018-12-19T00:05:06Z</dcterms:modified>
</cp:coreProperties>
</file>